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8_{4C30C991-370B-43AD-B664-5B1316CC60B9}" xr6:coauthVersionLast="45" xr6:coauthVersionMax="45" xr10:uidLastSave="{00000000-0000-0000-0000-000000000000}"/>
  <bookViews>
    <workbookView xWindow="-120" yWindow="-120" windowWidth="21840" windowHeight="13140" activeTab="9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1" sheetId="11" r:id="rId11"/>
    <sheet name="Лист12" sheetId="12" r:id="rId12"/>
    <sheet name="Лист13" sheetId="13" r:id="rId13"/>
    <sheet name="Лист14" sheetId="14" r:id="rId14"/>
    <sheet name="Лист15" sheetId="15" r:id="rId15"/>
    <sheet name="Лист16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" l="1"/>
  <c r="F21" i="1"/>
  <c r="E21" i="1"/>
  <c r="D21" i="1"/>
  <c r="G10" i="3" l="1"/>
  <c r="F10" i="3"/>
  <c r="F11" i="3" s="1"/>
  <c r="E10" i="3"/>
  <c r="E11" i="3" s="1"/>
  <c r="D10" i="3"/>
  <c r="G21" i="4"/>
  <c r="F21" i="4"/>
  <c r="E21" i="4"/>
  <c r="D21" i="4"/>
  <c r="E22" i="4" l="1"/>
  <c r="F22" i="4"/>
  <c r="G27" i="8"/>
  <c r="F27" i="8"/>
  <c r="E27" i="8"/>
  <c r="D27" i="8"/>
  <c r="F8" i="9" l="1"/>
  <c r="E8" i="9"/>
  <c r="D8" i="9"/>
  <c r="G9" i="10"/>
  <c r="F9" i="10"/>
  <c r="E9" i="10"/>
  <c r="D9" i="10"/>
  <c r="G20" i="9"/>
  <c r="G28" i="9"/>
  <c r="F28" i="9"/>
  <c r="E28" i="9"/>
  <c r="D28" i="9"/>
  <c r="G8" i="4"/>
  <c r="F8" i="4"/>
  <c r="E8" i="4"/>
  <c r="D8" i="4"/>
  <c r="D9" i="6" l="1"/>
  <c r="E9" i="6"/>
  <c r="F9" i="6"/>
  <c r="G9" i="6"/>
  <c r="G8" i="9" l="1"/>
  <c r="D7" i="7" l="1"/>
  <c r="E7" i="7"/>
  <c r="F7" i="7"/>
  <c r="G7" i="7"/>
  <c r="D8" i="5"/>
  <c r="E8" i="5"/>
  <c r="F8" i="5"/>
  <c r="G8" i="5"/>
  <c r="D9" i="1"/>
  <c r="E9" i="1"/>
  <c r="F9" i="1"/>
  <c r="G9" i="1"/>
  <c r="F28" i="3"/>
  <c r="E28" i="3"/>
  <c r="D28" i="3"/>
  <c r="D18" i="2"/>
  <c r="E18" i="2"/>
  <c r="F18" i="2"/>
  <c r="G18" i="2"/>
  <c r="D28" i="7"/>
  <c r="E28" i="7"/>
  <c r="F28" i="7"/>
  <c r="G28" i="7"/>
  <c r="E10" i="1" l="1"/>
  <c r="G21" i="6"/>
  <c r="F21" i="6"/>
  <c r="E21" i="6"/>
  <c r="D21" i="6"/>
  <c r="G28" i="3"/>
  <c r="D29" i="6" l="1"/>
  <c r="D33" i="6" s="1"/>
  <c r="E22" i="6"/>
  <c r="E29" i="6" s="1"/>
  <c r="E33" i="6" s="1"/>
  <c r="E44" i="6" s="1"/>
  <c r="D21" i="10"/>
  <c r="E21" i="10"/>
  <c r="F21" i="10"/>
  <c r="G21" i="10"/>
  <c r="D29" i="10"/>
  <c r="E29" i="10"/>
  <c r="F29" i="10"/>
  <c r="G29" i="10"/>
  <c r="F19" i="16"/>
  <c r="F21" i="16" s="1"/>
  <c r="E19" i="16"/>
  <c r="E21" i="16" s="1"/>
  <c r="D19" i="16"/>
  <c r="D21" i="16" s="1"/>
  <c r="G19" i="15"/>
  <c r="G21" i="15" s="1"/>
  <c r="F19" i="15"/>
  <c r="F32" i="15" s="1"/>
  <c r="E19" i="15"/>
  <c r="E32" i="15" s="1"/>
  <c r="D19" i="15"/>
  <c r="D21" i="15" s="1"/>
  <c r="G44" i="14"/>
  <c r="F44" i="14"/>
  <c r="E44" i="14"/>
  <c r="D44" i="14"/>
  <c r="G29" i="14"/>
  <c r="F29" i="14"/>
  <c r="E29" i="14"/>
  <c r="D29" i="14"/>
  <c r="G14" i="14"/>
  <c r="F14" i="14"/>
  <c r="E14" i="14"/>
  <c r="D14" i="14"/>
  <c r="G44" i="13"/>
  <c r="F44" i="13"/>
  <c r="E44" i="13"/>
  <c r="D44" i="13"/>
  <c r="E45" i="13" s="1"/>
  <c r="G29" i="13"/>
  <c r="F29" i="13"/>
  <c r="E29" i="13"/>
  <c r="D29" i="13"/>
  <c r="E30" i="13" s="1"/>
  <c r="G14" i="13"/>
  <c r="F14" i="13"/>
  <c r="F48" i="13" s="1"/>
  <c r="F61" i="13" s="1"/>
  <c r="E14" i="13"/>
  <c r="E48" i="13" s="1"/>
  <c r="E61" i="13" s="1"/>
  <c r="D14" i="13"/>
  <c r="D48" i="13" s="1"/>
  <c r="D61" i="13" s="1"/>
  <c r="G44" i="12"/>
  <c r="F44" i="12"/>
  <c r="E44" i="12"/>
  <c r="D44" i="12"/>
  <c r="E45" i="12" s="1"/>
  <c r="G29" i="12"/>
  <c r="F29" i="12"/>
  <c r="E29" i="12"/>
  <c r="D29" i="12"/>
  <c r="E30" i="12" s="1"/>
  <c r="G14" i="12"/>
  <c r="F14" i="12"/>
  <c r="E14" i="12"/>
  <c r="E48" i="12" s="1"/>
  <c r="E61" i="12" s="1"/>
  <c r="D14" i="12"/>
  <c r="G44" i="11"/>
  <c r="F44" i="11"/>
  <c r="E44" i="11"/>
  <c r="D44" i="11"/>
  <c r="E45" i="11" s="1"/>
  <c r="G29" i="11"/>
  <c r="F29" i="11"/>
  <c r="E29" i="11"/>
  <c r="D29" i="11"/>
  <c r="E30" i="11" s="1"/>
  <c r="G14" i="11"/>
  <c r="F14" i="11"/>
  <c r="F48" i="11" s="1"/>
  <c r="F61" i="11" s="1"/>
  <c r="E14" i="11"/>
  <c r="E48" i="11" s="1"/>
  <c r="E61" i="11" s="1"/>
  <c r="D14" i="11"/>
  <c r="D48" i="11" s="1"/>
  <c r="D61" i="11" s="1"/>
  <c r="F20" i="9"/>
  <c r="E20" i="9"/>
  <c r="D20" i="9"/>
  <c r="G19" i="8"/>
  <c r="F19" i="8"/>
  <c r="E19" i="8"/>
  <c r="D19" i="8"/>
  <c r="D31" i="8" s="1"/>
  <c r="G7" i="8"/>
  <c r="F7" i="8"/>
  <c r="E7" i="8"/>
  <c r="D7" i="8"/>
  <c r="G20" i="7"/>
  <c r="F20" i="7"/>
  <c r="E20" i="7"/>
  <c r="D20" i="7"/>
  <c r="G27" i="5"/>
  <c r="F27" i="5"/>
  <c r="E27" i="5"/>
  <c r="D27" i="5"/>
  <c r="G19" i="5"/>
  <c r="F19" i="5"/>
  <c r="E19" i="5"/>
  <c r="D19" i="5"/>
  <c r="G29" i="4"/>
  <c r="G33" i="4" s="1"/>
  <c r="F29" i="4"/>
  <c r="F33" i="4" s="1"/>
  <c r="E29" i="4"/>
  <c r="E33" i="4" s="1"/>
  <c r="D29" i="4"/>
  <c r="D33" i="4" s="1"/>
  <c r="G26" i="2"/>
  <c r="F26" i="2"/>
  <c r="E26" i="2"/>
  <c r="D26" i="2"/>
  <c r="G7" i="2"/>
  <c r="F7" i="2"/>
  <c r="E7" i="2"/>
  <c r="D7" i="2"/>
  <c r="G48" i="12" l="1"/>
  <c r="G24" i="4"/>
  <c r="G23" i="4"/>
  <c r="D33" i="10"/>
  <c r="F30" i="10"/>
  <c r="G48" i="11"/>
  <c r="G52" i="11" s="1"/>
  <c r="G48" i="13"/>
  <c r="G17" i="13" s="1"/>
  <c r="D48" i="14"/>
  <c r="D61" i="14" s="1"/>
  <c r="D48" i="12"/>
  <c r="D61" i="12" s="1"/>
  <c r="F48" i="12"/>
  <c r="F61" i="12" s="1"/>
  <c r="D63" i="12" s="1"/>
  <c r="D65" i="12" s="1"/>
  <c r="F48" i="14"/>
  <c r="F61" i="14" s="1"/>
  <c r="F30" i="14"/>
  <c r="F45" i="14"/>
  <c r="F45" i="11"/>
  <c r="F30" i="12"/>
  <c r="F45" i="12"/>
  <c r="F30" i="13"/>
  <c r="F45" i="13"/>
  <c r="E15" i="14"/>
  <c r="F15" i="14"/>
  <c r="E30" i="14"/>
  <c r="E45" i="14"/>
  <c r="F22" i="10"/>
  <c r="F30" i="11"/>
  <c r="D30" i="2"/>
  <c r="D43" i="2" s="1"/>
  <c r="E31" i="8"/>
  <c r="E41" i="8" s="1"/>
  <c r="G31" i="8"/>
  <c r="E22" i="10"/>
  <c r="F31" i="8"/>
  <c r="F41" i="8" s="1"/>
  <c r="E28" i="8"/>
  <c r="D41" i="8"/>
  <c r="E20" i="8"/>
  <c r="D32" i="7"/>
  <c r="D42" i="7" s="1"/>
  <c r="E30" i="6"/>
  <c r="E31" i="5"/>
  <c r="E42" i="5" s="1"/>
  <c r="D31" i="5"/>
  <c r="D42" i="5" s="1"/>
  <c r="F31" i="5"/>
  <c r="F42" i="5" s="1"/>
  <c r="E42" i="4"/>
  <c r="E30" i="4"/>
  <c r="F42" i="4"/>
  <c r="E30" i="10"/>
  <c r="F30" i="2"/>
  <c r="F43" i="2" s="1"/>
  <c r="F19" i="2"/>
  <c r="E21" i="15"/>
  <c r="E26" i="15" s="1"/>
  <c r="F21" i="15"/>
  <c r="F26" i="15" s="1"/>
  <c r="D32" i="15"/>
  <c r="D34" i="15" s="1"/>
  <c r="E36" i="15" s="1"/>
  <c r="E21" i="9"/>
  <c r="E29" i="9" s="1"/>
  <c r="F21" i="9"/>
  <c r="F29" i="9" s="1"/>
  <c r="F28" i="8"/>
  <c r="F20" i="8"/>
  <c r="E29" i="7"/>
  <c r="G32" i="7"/>
  <c r="E32" i="7"/>
  <c r="E42" i="7" s="1"/>
  <c r="E21" i="7"/>
  <c r="F21" i="7"/>
  <c r="D44" i="6"/>
  <c r="F22" i="6"/>
  <c r="F29" i="6" s="1"/>
  <c r="F33" i="6" s="1"/>
  <c r="F44" i="6" s="1"/>
  <c r="E28" i="5"/>
  <c r="F28" i="5"/>
  <c r="G31" i="5"/>
  <c r="E20" i="5"/>
  <c r="F20" i="5"/>
  <c r="F30" i="4"/>
  <c r="D42" i="4"/>
  <c r="E29" i="3"/>
  <c r="F29" i="3"/>
  <c r="E27" i="2"/>
  <c r="F27" i="2"/>
  <c r="E19" i="2"/>
  <c r="F8" i="2"/>
  <c r="E8" i="2"/>
  <c r="D63" i="13"/>
  <c r="D65" i="13" s="1"/>
  <c r="D63" i="11"/>
  <c r="D65" i="11" s="1"/>
  <c r="E48" i="14"/>
  <c r="G48" i="14"/>
  <c r="G46" i="14" s="1"/>
  <c r="G16" i="13"/>
  <c r="G54" i="13"/>
  <c r="F50" i="13"/>
  <c r="E50" i="13"/>
  <c r="F15" i="13"/>
  <c r="E15" i="13"/>
  <c r="G52" i="12"/>
  <c r="G46" i="12"/>
  <c r="G31" i="12"/>
  <c r="G16" i="12"/>
  <c r="G54" i="12"/>
  <c r="F50" i="12"/>
  <c r="E50" i="12"/>
  <c r="G32" i="12"/>
  <c r="G47" i="12"/>
  <c r="F15" i="12"/>
  <c r="G17" i="12"/>
  <c r="E15" i="12"/>
  <c r="F50" i="11"/>
  <c r="E50" i="11"/>
  <c r="G32" i="11"/>
  <c r="F15" i="11"/>
  <c r="E15" i="11"/>
  <c r="E8" i="8"/>
  <c r="F8" i="8"/>
  <c r="E8" i="7"/>
  <c r="F8" i="7"/>
  <c r="E10" i="6"/>
  <c r="F10" i="6"/>
  <c r="E9" i="5"/>
  <c r="F9" i="5"/>
  <c r="E9" i="4"/>
  <c r="F9" i="4"/>
  <c r="E30" i="2"/>
  <c r="G30" i="2"/>
  <c r="G29" i="1"/>
  <c r="F29" i="1"/>
  <c r="E29" i="1"/>
  <c r="D29" i="1"/>
  <c r="F10" i="1"/>
  <c r="G31" i="11" l="1"/>
  <c r="G46" i="13"/>
  <c r="G31" i="13"/>
  <c r="G46" i="11"/>
  <c r="G47" i="13"/>
  <c r="G52" i="13"/>
  <c r="G32" i="13"/>
  <c r="G17" i="11"/>
  <c r="G54" i="11"/>
  <c r="F50" i="14"/>
  <c r="G16" i="11"/>
  <c r="G47" i="11"/>
  <c r="E50" i="14"/>
  <c r="E61" i="14"/>
  <c r="D63" i="14" s="1"/>
  <c r="D65" i="14" s="1"/>
  <c r="G32" i="14"/>
  <c r="G35" i="5"/>
  <c r="G11" i="5"/>
  <c r="G10" i="5"/>
  <c r="G31" i="7"/>
  <c r="G30" i="7"/>
  <c r="G10" i="7"/>
  <c r="G9" i="7"/>
  <c r="G11" i="4"/>
  <c r="G10" i="4"/>
  <c r="G35" i="8"/>
  <c r="G30" i="8"/>
  <c r="G29" i="8"/>
  <c r="G21" i="8"/>
  <c r="G22" i="8"/>
  <c r="G9" i="8"/>
  <c r="G10" i="8"/>
  <c r="G22" i="7"/>
  <c r="G23" i="7"/>
  <c r="G29" i="5"/>
  <c r="G30" i="5"/>
  <c r="G21" i="5"/>
  <c r="G22" i="5"/>
  <c r="G31" i="4"/>
  <c r="G32" i="4"/>
  <c r="G28" i="2"/>
  <c r="G29" i="2"/>
  <c r="G10" i="2"/>
  <c r="G9" i="2"/>
  <c r="G21" i="2"/>
  <c r="G20" i="2"/>
  <c r="G36" i="7"/>
  <c r="G36" i="4"/>
  <c r="D42" i="8"/>
  <c r="D43" i="8" s="1"/>
  <c r="F32" i="2"/>
  <c r="D43" i="5"/>
  <c r="D44" i="5" s="1"/>
  <c r="E33" i="8"/>
  <c r="F33" i="8"/>
  <c r="F33" i="5"/>
  <c r="G38" i="4"/>
  <c r="G37" i="8"/>
  <c r="G38" i="7"/>
  <c r="F30" i="6"/>
  <c r="D45" i="6"/>
  <c r="D46" i="6" s="1"/>
  <c r="E33" i="5"/>
  <c r="G37" i="5"/>
  <c r="D43" i="4"/>
  <c r="D44" i="4" s="1"/>
  <c r="E35" i="6"/>
  <c r="F35" i="4"/>
  <c r="F36" i="15"/>
  <c r="D36" i="15"/>
  <c r="E22" i="1"/>
  <c r="E34" i="7"/>
  <c r="F35" i="6"/>
  <c r="E35" i="4"/>
  <c r="E32" i="2"/>
  <c r="E43" i="2"/>
  <c r="F22" i="1"/>
  <c r="G33" i="1"/>
  <c r="E33" i="1"/>
  <c r="E43" i="1" s="1"/>
  <c r="D33" i="1"/>
  <c r="D43" i="1" s="1"/>
  <c r="F65" i="13"/>
  <c r="E65" i="13"/>
  <c r="F65" i="12"/>
  <c r="E65" i="12"/>
  <c r="F65" i="11"/>
  <c r="E65" i="11"/>
  <c r="G52" i="14"/>
  <c r="G54" i="14"/>
  <c r="G47" i="14"/>
  <c r="G17" i="14"/>
  <c r="G31" i="14"/>
  <c r="G16" i="14"/>
  <c r="G34" i="2"/>
  <c r="G36" i="2"/>
  <c r="F30" i="1"/>
  <c r="F33" i="1"/>
  <c r="E30" i="1"/>
  <c r="E65" i="14" l="1"/>
  <c r="F65" i="14"/>
  <c r="G32" i="1"/>
  <c r="G12" i="1"/>
  <c r="G31" i="1"/>
  <c r="G11" i="1"/>
  <c r="G23" i="1"/>
  <c r="G24" i="1"/>
  <c r="E43" i="8"/>
  <c r="F43" i="8"/>
  <c r="E44" i="5"/>
  <c r="F44" i="5"/>
  <c r="E44" i="4"/>
  <c r="F44" i="4"/>
  <c r="F46" i="6"/>
  <c r="E46" i="6"/>
  <c r="D45" i="2"/>
  <c r="E35" i="1"/>
  <c r="G38" i="1"/>
  <c r="G36" i="1"/>
  <c r="F35" i="1"/>
  <c r="F43" i="1"/>
  <c r="D44" i="1" s="1"/>
  <c r="D45" i="1" s="1"/>
  <c r="D47" i="2" l="1"/>
  <c r="F47" i="2"/>
  <c r="E47" i="2"/>
  <c r="F45" i="1"/>
  <c r="E45" i="1"/>
  <c r="G29" i="6"/>
  <c r="G33" i="6" l="1"/>
  <c r="G12" i="6" l="1"/>
  <c r="G11" i="6"/>
  <c r="G24" i="6"/>
  <c r="G23" i="6"/>
  <c r="G31" i="6"/>
  <c r="G32" i="6"/>
  <c r="G39" i="6"/>
  <c r="G37" i="6"/>
  <c r="F29" i="7"/>
  <c r="F32" i="7"/>
  <c r="F42" i="7" s="1"/>
  <c r="D43" i="7" l="1"/>
  <c r="F44" i="7" s="1"/>
  <c r="F34" i="7"/>
  <c r="E44" i="7" l="1"/>
  <c r="D44" i="7"/>
  <c r="G32" i="9" l="1"/>
  <c r="G31" i="9" l="1"/>
  <c r="G30" i="9"/>
  <c r="G23" i="9"/>
  <c r="G22" i="9"/>
  <c r="G10" i="9"/>
  <c r="G11" i="9"/>
  <c r="G38" i="9"/>
  <c r="G36" i="9"/>
  <c r="G33" i="10"/>
  <c r="G12" i="10" l="1"/>
  <c r="G11" i="10"/>
  <c r="G32" i="10"/>
  <c r="G31" i="10"/>
  <c r="G24" i="10"/>
  <c r="G23" i="10"/>
  <c r="G38" i="10"/>
  <c r="G36" i="10"/>
  <c r="D42" i="10"/>
  <c r="E10" i="10"/>
  <c r="E33" i="10"/>
  <c r="E42" i="10" s="1"/>
  <c r="F10" i="10"/>
  <c r="F33" i="10"/>
  <c r="F35" i="10" l="1"/>
  <c r="E35" i="10"/>
  <c r="F42" i="10"/>
  <c r="D43" i="10" s="1"/>
  <c r="D44" i="10" s="1"/>
  <c r="E44" i="10" l="1"/>
  <c r="F44" i="10"/>
  <c r="D32" i="9"/>
  <c r="D42" i="9" s="1"/>
  <c r="E9" i="9"/>
  <c r="E32" i="9"/>
  <c r="F9" i="9"/>
  <c r="F32" i="9"/>
  <c r="F42" i="9" s="1"/>
  <c r="E34" i="9" l="1"/>
  <c r="E42" i="9"/>
  <c r="D43" i="9" s="1"/>
  <c r="F44" i="9" s="1"/>
  <c r="F34" i="9"/>
  <c r="E44" i="9" l="1"/>
  <c r="D44" i="9"/>
  <c r="G20" i="3"/>
  <c r="G32" i="3" s="1"/>
  <c r="D20" i="3"/>
  <c r="E20" i="3"/>
  <c r="E32" i="3" s="1"/>
  <c r="F20" i="3"/>
  <c r="F32" i="3" s="1"/>
  <c r="D32" i="3" l="1"/>
  <c r="D43" i="3" s="1"/>
  <c r="G13" i="3"/>
  <c r="G12" i="3"/>
  <c r="E43" i="3"/>
  <c r="F34" i="3"/>
  <c r="F43" i="3"/>
  <c r="F21" i="3"/>
  <c r="E21" i="3"/>
  <c r="E34" i="3" l="1"/>
  <c r="D44" i="3"/>
  <c r="D45" i="3" s="1"/>
  <c r="G30" i="3"/>
  <c r="G36" i="3"/>
  <c r="G31" i="3"/>
  <c r="G38" i="3"/>
  <c r="G23" i="3"/>
  <c r="G22" i="3"/>
  <c r="E45" i="3" l="1"/>
  <c r="F45" i="3"/>
</calcChain>
</file>

<file path=xl/sharedStrings.xml><?xml version="1.0" encoding="utf-8"?>
<sst xmlns="http://schemas.openxmlformats.org/spreadsheetml/2006/main" count="713" uniqueCount="153">
  <si>
    <t>рацион</t>
  </si>
  <si>
    <t>выход блюд</t>
  </si>
  <si>
    <t>белки</t>
  </si>
  <si>
    <t>жиры</t>
  </si>
  <si>
    <t>углеводы</t>
  </si>
  <si>
    <t>энергетическая ценность</t>
  </si>
  <si>
    <t>примечание</t>
  </si>
  <si>
    <t>№ п/п</t>
  </si>
  <si>
    <t xml:space="preserve">1-й день </t>
  </si>
  <si>
    <t xml:space="preserve">завтрак </t>
  </si>
  <si>
    <t>ИТОГО</t>
  </si>
  <si>
    <t>БЖУ</t>
  </si>
  <si>
    <t>обед</t>
  </si>
  <si>
    <t>полдник (ужин)</t>
  </si>
  <si>
    <t>Всего за рацион</t>
  </si>
  <si>
    <t xml:space="preserve">% энергетической ценности рациона от максимальной калорийности суточного рациона </t>
  </si>
  <si>
    <t>% энергетической ценности рациона от минимальной калорийности суточного рациона</t>
  </si>
  <si>
    <t xml:space="preserve">2-й день </t>
  </si>
  <si>
    <t xml:space="preserve">3-й день </t>
  </si>
  <si>
    <t xml:space="preserve">4-й день </t>
  </si>
  <si>
    <t xml:space="preserve">5-й день </t>
  </si>
  <si>
    <t xml:space="preserve">6-й день </t>
  </si>
  <si>
    <t xml:space="preserve">7-й день </t>
  </si>
  <si>
    <t xml:space="preserve">8-й день </t>
  </si>
  <si>
    <t xml:space="preserve">9-й день </t>
  </si>
  <si>
    <t xml:space="preserve">10-й день </t>
  </si>
  <si>
    <t xml:space="preserve">11-й день </t>
  </si>
  <si>
    <t xml:space="preserve">12-й день </t>
  </si>
  <si>
    <t xml:space="preserve">13-й день </t>
  </si>
  <si>
    <t xml:space="preserve">14-й день </t>
  </si>
  <si>
    <t xml:space="preserve">СРЕДНЕСТАТИСТИЧЕСКИЕ ДАННЫЕ </t>
  </si>
  <si>
    <t xml:space="preserve">1-Й ДЕНЬ </t>
  </si>
  <si>
    <t xml:space="preserve">2-Й ДЕНЬ </t>
  </si>
  <si>
    <t xml:space="preserve">3-Й ДЕНЬ </t>
  </si>
  <si>
    <t xml:space="preserve">4-Й ДЕНЬ </t>
  </si>
  <si>
    <t xml:space="preserve">5-Й ДЕНЬ </t>
  </si>
  <si>
    <t xml:space="preserve">6-Й ДЕНЬ </t>
  </si>
  <si>
    <t xml:space="preserve">7-Й ДЕНЬ </t>
  </si>
  <si>
    <t xml:space="preserve">8-Й ДЕНЬ </t>
  </si>
  <si>
    <t xml:space="preserve">9-Й ДЕНЬ </t>
  </si>
  <si>
    <t xml:space="preserve">10-Й ДЕНЬ </t>
  </si>
  <si>
    <t xml:space="preserve">11-Й ДЕНЬ </t>
  </si>
  <si>
    <t xml:space="preserve">12-Й ДЕНЬ </t>
  </si>
  <si>
    <t xml:space="preserve">13-Й ДЕНЬ </t>
  </si>
  <si>
    <t xml:space="preserve">14-Й ДЕНЬ </t>
  </si>
  <si>
    <t xml:space="preserve">среднее значение за 1 день </t>
  </si>
  <si>
    <t>СРЕДНЕСТАТИСТИЧЕСКИЕ ДАННЫЕ  энергетической ценности рационов (в %)</t>
  </si>
  <si>
    <t>завтрак</t>
  </si>
  <si>
    <r>
      <t>и</t>
    </r>
    <r>
      <rPr>
        <b/>
        <sz val="11"/>
        <color theme="1"/>
        <rFont val="Calibri"/>
        <family val="2"/>
        <charset val="204"/>
        <scheme val="minor"/>
      </rPr>
      <t>того  сумма</t>
    </r>
  </si>
  <si>
    <t>% энергетической ценности при 60 %</t>
  </si>
  <si>
    <t>% энергетической ценности при 70 %</t>
  </si>
  <si>
    <t>Рассчет перевода БЖУ в калории и % соотношение от суточного рациона</t>
  </si>
  <si>
    <t>Коэфф. пересчета в калории</t>
  </si>
  <si>
    <t>Количество калорий</t>
  </si>
  <si>
    <t>Сумма калорий Б+Ж+У</t>
  </si>
  <si>
    <t>Рассчет структуры суточного рациона</t>
  </si>
  <si>
    <t>Нормируемое значение структуры (соответствие ТНПА)</t>
  </si>
  <si>
    <t>10-15 %</t>
  </si>
  <si>
    <t>30-32 %</t>
  </si>
  <si>
    <t>55-60 %</t>
  </si>
  <si>
    <t>Количество дней</t>
  </si>
  <si>
    <t>100/15</t>
  </si>
  <si>
    <t>50/120</t>
  </si>
  <si>
    <t>Хлеб ржаной</t>
  </si>
  <si>
    <t>% энергетической ценности при 65 %</t>
  </si>
  <si>
    <t>% энергетической ценности при 75 %</t>
  </si>
  <si>
    <t>% энергетической ценности при 65%</t>
  </si>
  <si>
    <t>Пюре картофельное</t>
  </si>
  <si>
    <t>% энергетической ценности при 75%</t>
  </si>
  <si>
    <t>Макаронные изделия отварные</t>
  </si>
  <si>
    <t>Хлеб пшеничный</t>
  </si>
  <si>
    <t>Печенье</t>
  </si>
  <si>
    <t>Кофейный напиток с молоком</t>
  </si>
  <si>
    <t>Бутерброд с сыром</t>
  </si>
  <si>
    <t>Каша вязкая рисовая</t>
  </si>
  <si>
    <t>Кефир</t>
  </si>
  <si>
    <t>Сок</t>
  </si>
  <si>
    <t>Какао с молоком</t>
  </si>
  <si>
    <t>Каша вязкая гречневая</t>
  </si>
  <si>
    <t>Омлет натуральный</t>
  </si>
  <si>
    <t>Бутерброд "Купалле"</t>
  </si>
  <si>
    <t>105/5</t>
  </si>
  <si>
    <t>Шарлотка с яблоками "Цудоуная"</t>
  </si>
  <si>
    <t>150/20</t>
  </si>
  <si>
    <t>Йогурт</t>
  </si>
  <si>
    <t>Инженер-технолог</t>
  </si>
  <si>
    <t>Е.А.Бохан</t>
  </si>
  <si>
    <t>Компот из свежих плодов</t>
  </si>
  <si>
    <t>Каша жидкая молочная манная</t>
  </si>
  <si>
    <t>Котлета "Дуэт"</t>
  </si>
  <si>
    <t>Напиток "Фантастик"</t>
  </si>
  <si>
    <t>Сосиски отварные</t>
  </si>
  <si>
    <t>Плов "Домашний" (в-т 2)</t>
  </si>
  <si>
    <t>Фрукты</t>
  </si>
  <si>
    <t>Запеканка из творога новая с повидлом</t>
  </si>
  <si>
    <t>Чай "Школьный" с апельсином</t>
  </si>
  <si>
    <t>Бутерброд "Домашний"</t>
  </si>
  <si>
    <t>Блинчики "Улыбка"</t>
  </si>
  <si>
    <t>Биточек "Воздушный"</t>
  </si>
  <si>
    <t xml:space="preserve">Каша расыпчатая рисовая </t>
  </si>
  <si>
    <t>Блины "Банановый рай"</t>
  </si>
  <si>
    <t>70/20</t>
  </si>
  <si>
    <t>Чай "Школьный" с лимоном</t>
  </si>
  <si>
    <t>Блины "Шоколадный вулкан"</t>
  </si>
  <si>
    <t>Каша расыпчатая рисовая</t>
  </si>
  <si>
    <t>Мясное гнездо Вальдинепа</t>
  </si>
  <si>
    <t>75/50</t>
  </si>
  <si>
    <t>Блинчики фаршированные с колбасой и сыром</t>
  </si>
  <si>
    <t>135/5</t>
  </si>
  <si>
    <t>Творожно-фруктовая запеканка</t>
  </si>
  <si>
    <t>Гренки "Лакомка"</t>
  </si>
  <si>
    <t>Котлета "Нясвиж"</t>
  </si>
  <si>
    <t>Сырники из творога с вареньем</t>
  </si>
  <si>
    <t>Мясные шарики</t>
  </si>
  <si>
    <t>Каша расыпчатая гречневая</t>
  </si>
  <si>
    <t>Манник "Полосатик" с вареньем</t>
  </si>
  <si>
    <t>Драчена</t>
  </si>
  <si>
    <t>Напиток "Родничок" (в-т 2)</t>
  </si>
  <si>
    <t>Коврижка по-домашнему (В-1)</t>
  </si>
  <si>
    <t>Бутерброд с колбасой запеченный</t>
  </si>
  <si>
    <t>Фрукты свежие</t>
  </si>
  <si>
    <t>Пирог</t>
  </si>
  <si>
    <t>Компот из сухофруктов "Школьный" (курага)</t>
  </si>
  <si>
    <t>Напиток лимонный (апельсиновый) новый</t>
  </si>
  <si>
    <t>Чай "Школьный"с сахаром</t>
  </si>
  <si>
    <t>Пицца "Школьная с сыром"</t>
  </si>
  <si>
    <t>Овощи свежие (порционно) помидоры</t>
  </si>
  <si>
    <t>Чай "Школьный" с сахаром</t>
  </si>
  <si>
    <t>Чай с молоком</t>
  </si>
  <si>
    <t>Сок в ассортименте</t>
  </si>
  <si>
    <t>Кондитерские изделия (Вафли)</t>
  </si>
  <si>
    <t>Кондитерские изделия (Халва)</t>
  </si>
  <si>
    <t>Кондитерские изделия (Зефир)</t>
  </si>
  <si>
    <t>Овощи консервированные (порциями) огурцы</t>
  </si>
  <si>
    <t>Салат из белокочаной капусты с зеленым горошком</t>
  </si>
  <si>
    <t>Рыба в сыре жареная</t>
  </si>
  <si>
    <t>Капуста по-домашнему</t>
  </si>
  <si>
    <t>Фрукты свежие (апельсины)</t>
  </si>
  <si>
    <t>Мясо тушеное "Вкусное"</t>
  </si>
  <si>
    <t>50/25</t>
  </si>
  <si>
    <t>Салат "Минутка"</t>
  </si>
  <si>
    <t>Птица в сыре</t>
  </si>
  <si>
    <t>Салат "Парус"</t>
  </si>
  <si>
    <t>Винегрет с зеленым горошком</t>
  </si>
  <si>
    <t xml:space="preserve">Каша вязкая гречневая </t>
  </si>
  <si>
    <t>Булочка</t>
  </si>
  <si>
    <t>Салат "Чайка"</t>
  </si>
  <si>
    <t>Гуляш детский</t>
  </si>
  <si>
    <t>50/15</t>
  </si>
  <si>
    <t>Салат "Горошек"</t>
  </si>
  <si>
    <t>Биточки "Золотая рыбка"</t>
  </si>
  <si>
    <t>Биточки куриные "Наслаждение"</t>
  </si>
  <si>
    <t>Салат "Заря"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</si>
</sst>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0" fillId="0" borderId="2" xfId="0" applyBorder="1"/>
    <xf numFmtId="0" fontId="0" fillId="0" borderId="2" xfId="0" applyBorder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horizontal="center" vertical="top" wrapText="1"/>
    </xf>
    <xf numFmtId="0" fontId="5" fillId="0" borderId="0" xfId="0" applyFont="1"/>
    <xf numFmtId="0" fontId="4" fillId="0" borderId="14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3" fillId="0" borderId="2" xfId="0" applyFont="1" applyBorder="1"/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164" fontId="3" fillId="0" borderId="16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164" fontId="3" fillId="0" borderId="1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3" xfId="0" applyBorder="1"/>
    <xf numFmtId="0" fontId="3" fillId="0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164" fontId="3" fillId="0" borderId="13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2" xfId="0" applyNumberFormat="1" applyBorder="1"/>
    <xf numFmtId="0" fontId="0" fillId="0" borderId="20" xfId="0" applyBorder="1"/>
    <xf numFmtId="0" fontId="1" fillId="0" borderId="21" xfId="0" applyFont="1" applyFill="1" applyBorder="1"/>
    <xf numFmtId="0" fontId="3" fillId="0" borderId="14" xfId="0" applyFont="1" applyFill="1" applyBorder="1" applyAlignment="1">
      <alignment horizontal="center" vertical="center" wrapText="1"/>
    </xf>
    <xf numFmtId="2" fontId="0" fillId="0" borderId="2" xfId="0" applyNumberFormat="1" applyBorder="1"/>
    <xf numFmtId="0" fontId="6" fillId="0" borderId="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Continuous" vertical="center"/>
    </xf>
    <xf numFmtId="0" fontId="6" fillId="0" borderId="12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2" fontId="6" fillId="0" borderId="2" xfId="0" applyNumberFormat="1" applyFont="1" applyBorder="1" applyAlignment="1">
      <alignment horizontal="left" vertical="center" wrapText="1"/>
    </xf>
    <xf numFmtId="2" fontId="6" fillId="0" borderId="2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2" borderId="1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7" fillId="3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2" fontId="10" fillId="0" borderId="12" xfId="0" applyNumberFormat="1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2" fontId="10" fillId="3" borderId="5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left" vertical="center"/>
    </xf>
    <xf numFmtId="0" fontId="3" fillId="5" borderId="20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left" vertical="center" wrapText="1"/>
    </xf>
    <xf numFmtId="164" fontId="3" fillId="5" borderId="14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vertical="center"/>
    </xf>
    <xf numFmtId="0" fontId="6" fillId="5" borderId="12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vertical="center" wrapText="1"/>
    </xf>
    <xf numFmtId="0" fontId="7" fillId="5" borderId="12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/>
    </xf>
    <xf numFmtId="164" fontId="3" fillId="5" borderId="16" xfId="0" applyNumberFormat="1" applyFont="1" applyFill="1" applyBorder="1" applyAlignment="1">
      <alignment horizontal="center" vertical="top" wrapText="1"/>
    </xf>
    <xf numFmtId="0" fontId="2" fillId="5" borderId="14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0" fillId="5" borderId="20" xfId="0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Continuous" vertical="center"/>
    </xf>
    <xf numFmtId="164" fontId="3" fillId="5" borderId="16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left" vertical="center"/>
    </xf>
    <xf numFmtId="0" fontId="11" fillId="5" borderId="12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left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left" vertical="center" wrapText="1"/>
    </xf>
    <xf numFmtId="2" fontId="10" fillId="5" borderId="12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"/>
  <sheetViews>
    <sheetView workbookViewId="0">
      <selection activeCell="B14" sqref="B14:G14"/>
    </sheetView>
  </sheetViews>
  <sheetFormatPr defaultRowHeight="15" x14ac:dyDescent="0.25"/>
  <cols>
    <col min="1" max="1" width="3.5703125" customWidth="1"/>
    <col min="2" max="2" width="34" customWidth="1"/>
    <col min="3" max="3" width="10.140625" bestFit="1" customWidth="1"/>
    <col min="8" max="8" width="36.42578125" customWidth="1"/>
  </cols>
  <sheetData>
    <row r="1" spans="1:8" ht="52.5" customHeight="1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54" t="s">
        <v>8</v>
      </c>
      <c r="C2" s="155"/>
      <c r="D2" s="155"/>
      <c r="E2" s="155"/>
      <c r="F2" s="155"/>
      <c r="G2" s="155"/>
      <c r="H2" s="156"/>
    </row>
    <row r="3" spans="1:8" x14ac:dyDescent="0.25">
      <c r="A3" s="1"/>
      <c r="B3" s="154" t="s">
        <v>9</v>
      </c>
      <c r="C3" s="155"/>
      <c r="D3" s="155"/>
      <c r="E3" s="155"/>
      <c r="F3" s="155"/>
      <c r="G3" s="155"/>
      <c r="H3" s="156"/>
    </row>
    <row r="4" spans="1:8" ht="16.5" customHeight="1" thickBot="1" x14ac:dyDescent="0.3">
      <c r="A4" s="1"/>
      <c r="B4" s="50" t="s">
        <v>91</v>
      </c>
      <c r="C4" s="51">
        <v>50</v>
      </c>
      <c r="D4" s="29">
        <v>4.95</v>
      </c>
      <c r="E4" s="19">
        <v>8.9499999999999993</v>
      </c>
      <c r="F4" s="19">
        <v>0.8</v>
      </c>
      <c r="G4" s="19">
        <v>103.5</v>
      </c>
    </row>
    <row r="5" spans="1:8" ht="17.25" customHeight="1" thickBot="1" x14ac:dyDescent="0.3">
      <c r="A5" s="1"/>
      <c r="B5" s="52" t="s">
        <v>69</v>
      </c>
      <c r="C5" s="51">
        <v>150</v>
      </c>
      <c r="D5" s="19">
        <v>5.0999999999999996</v>
      </c>
      <c r="E5" s="19">
        <v>4.3499999999999996</v>
      </c>
      <c r="F5" s="19">
        <v>30.3</v>
      </c>
      <c r="G5" s="19">
        <v>180</v>
      </c>
    </row>
    <row r="6" spans="1:8" ht="16.5" customHeight="1" thickBot="1" x14ac:dyDescent="0.3">
      <c r="A6" s="1"/>
      <c r="B6" s="53" t="s">
        <v>72</v>
      </c>
      <c r="C6" s="54">
        <v>200</v>
      </c>
      <c r="D6" s="19">
        <v>1.4</v>
      </c>
      <c r="E6" s="19">
        <v>1</v>
      </c>
      <c r="F6" s="29">
        <v>15</v>
      </c>
      <c r="G6" s="29">
        <v>78</v>
      </c>
    </row>
    <row r="7" spans="1:8" ht="16.5" thickBot="1" x14ac:dyDescent="0.3">
      <c r="A7" s="1"/>
      <c r="B7" s="55" t="s">
        <v>73</v>
      </c>
      <c r="C7" s="56">
        <v>40</v>
      </c>
      <c r="D7" s="11">
        <v>5.72</v>
      </c>
      <c r="E7" s="11">
        <v>7.92</v>
      </c>
      <c r="F7" s="11">
        <v>9.7200000000000006</v>
      </c>
      <c r="G7" s="11">
        <v>132.80000000000001</v>
      </c>
    </row>
    <row r="8" spans="1:8" ht="16.5" thickBot="1" x14ac:dyDescent="0.3">
      <c r="A8" s="1"/>
      <c r="B8" s="55"/>
      <c r="C8" s="56"/>
      <c r="D8" s="11"/>
      <c r="E8" s="11"/>
      <c r="F8" s="11"/>
      <c r="G8" s="11"/>
    </row>
    <row r="9" spans="1:8" x14ac:dyDescent="0.25">
      <c r="A9" s="1"/>
      <c r="B9" s="3" t="s">
        <v>10</v>
      </c>
      <c r="C9" s="1"/>
      <c r="D9" s="1">
        <f>SUM(D4:D8)</f>
        <v>17.170000000000002</v>
      </c>
      <c r="E9" s="1">
        <f>SUM(E4:E8)</f>
        <v>22.22</v>
      </c>
      <c r="F9" s="1">
        <f>SUM(F4:F8)</f>
        <v>55.82</v>
      </c>
      <c r="G9" s="1">
        <f>SUM(G4:G8)</f>
        <v>494.3</v>
      </c>
    </row>
    <row r="10" spans="1:8" x14ac:dyDescent="0.25">
      <c r="A10" s="1"/>
      <c r="B10" s="3" t="s">
        <v>11</v>
      </c>
      <c r="C10" s="1"/>
      <c r="D10" s="1">
        <v>1</v>
      </c>
      <c r="E10" s="1">
        <f>E9/D9</f>
        <v>1.2941176470588234</v>
      </c>
      <c r="F10" s="1">
        <f>F9/D9</f>
        <v>3.2510192195690153</v>
      </c>
      <c r="G10" s="1"/>
    </row>
    <row r="11" spans="1:8" x14ac:dyDescent="0.25">
      <c r="A11" s="1"/>
      <c r="B11" s="154" t="s">
        <v>64</v>
      </c>
      <c r="C11" s="165"/>
      <c r="D11" s="165"/>
      <c r="E11" s="165"/>
      <c r="F11" s="166"/>
      <c r="G11" s="1">
        <f>G9*65/G33</f>
        <v>21.862751769188897</v>
      </c>
    </row>
    <row r="12" spans="1:8" x14ac:dyDescent="0.25">
      <c r="A12" s="1"/>
      <c r="B12" s="154" t="s">
        <v>65</v>
      </c>
      <c r="C12" s="165"/>
      <c r="D12" s="165"/>
      <c r="E12" s="165"/>
      <c r="F12" s="166"/>
      <c r="G12" s="1">
        <f>G9*75/G33</f>
        <v>25.226252041371804</v>
      </c>
    </row>
    <row r="13" spans="1:8" ht="15.75" thickBot="1" x14ac:dyDescent="0.3">
      <c r="A13" s="1"/>
      <c r="B13" s="5" t="s">
        <v>12</v>
      </c>
      <c r="C13" s="6"/>
      <c r="D13" s="6"/>
      <c r="E13" s="6"/>
      <c r="F13" s="6"/>
      <c r="G13" s="6"/>
    </row>
    <row r="14" spans="1:8" ht="33.75" customHeight="1" thickBot="1" x14ac:dyDescent="0.3">
      <c r="A14" s="1"/>
      <c r="B14" s="102" t="s">
        <v>133</v>
      </c>
      <c r="C14" s="103">
        <v>30</v>
      </c>
      <c r="D14" s="104">
        <v>1.4</v>
      </c>
      <c r="E14" s="104">
        <v>0</v>
      </c>
      <c r="F14" s="104">
        <v>0.65</v>
      </c>
      <c r="G14" s="104">
        <v>9.6</v>
      </c>
    </row>
    <row r="15" spans="1:8" ht="16.5" thickBot="1" x14ac:dyDescent="0.3">
      <c r="A15" s="1"/>
      <c r="B15" s="102" t="s">
        <v>92</v>
      </c>
      <c r="C15" s="103" t="s">
        <v>62</v>
      </c>
      <c r="D15" s="104">
        <v>18.87</v>
      </c>
      <c r="E15" s="104">
        <v>6.8</v>
      </c>
      <c r="F15" s="104">
        <v>29.07</v>
      </c>
      <c r="G15" s="104">
        <v>251.6</v>
      </c>
    </row>
    <row r="16" spans="1:8" ht="16.5" thickBot="1" x14ac:dyDescent="0.3">
      <c r="A16" s="1"/>
      <c r="B16" s="102" t="s">
        <v>117</v>
      </c>
      <c r="C16" s="105">
        <v>200</v>
      </c>
      <c r="D16" s="106">
        <v>0.2</v>
      </c>
      <c r="E16" s="106"/>
      <c r="F16" s="106">
        <v>12.2</v>
      </c>
      <c r="G16" s="106">
        <v>48.2</v>
      </c>
    </row>
    <row r="17" spans="1:7" ht="16.5" thickBot="1" x14ac:dyDescent="0.3">
      <c r="A17" s="1"/>
      <c r="B17" s="107" t="s">
        <v>63</v>
      </c>
      <c r="C17" s="108">
        <v>40</v>
      </c>
      <c r="D17" s="109">
        <v>2.64</v>
      </c>
      <c r="E17" s="109">
        <v>0.48</v>
      </c>
      <c r="F17" s="109">
        <v>13.68</v>
      </c>
      <c r="G17" s="109">
        <v>72.400000000000006</v>
      </c>
    </row>
    <row r="18" spans="1:7" ht="16.5" thickBot="1" x14ac:dyDescent="0.3">
      <c r="A18" s="1"/>
      <c r="B18" s="107" t="s">
        <v>132</v>
      </c>
      <c r="C18" s="108">
        <v>40</v>
      </c>
      <c r="D18" s="109">
        <v>0.32</v>
      </c>
      <c r="E18" s="109"/>
      <c r="F18" s="109">
        <v>31.32</v>
      </c>
      <c r="G18" s="109">
        <v>121.6</v>
      </c>
    </row>
    <row r="19" spans="1:7" ht="32.25" thickBot="1" x14ac:dyDescent="0.3">
      <c r="A19" s="1"/>
      <c r="B19" s="112" t="s">
        <v>119</v>
      </c>
      <c r="C19" s="103">
        <v>40</v>
      </c>
      <c r="D19" s="104">
        <v>4.32</v>
      </c>
      <c r="E19" s="104">
        <v>8.4</v>
      </c>
      <c r="F19" s="104">
        <v>6.92</v>
      </c>
      <c r="G19" s="104">
        <v>123.6</v>
      </c>
    </row>
    <row r="20" spans="1:7" ht="15.75" x14ac:dyDescent="0.25">
      <c r="A20" s="1"/>
      <c r="B20" s="140"/>
      <c r="C20" s="141"/>
      <c r="D20" s="142"/>
      <c r="E20" s="142"/>
      <c r="F20" s="142"/>
      <c r="G20" s="142"/>
    </row>
    <row r="21" spans="1:7" x14ac:dyDescent="0.25">
      <c r="A21" s="1"/>
      <c r="B21" s="3" t="s">
        <v>10</v>
      </c>
      <c r="C21" s="1"/>
      <c r="D21" s="1">
        <f>SUM(D14:D20)</f>
        <v>27.75</v>
      </c>
      <c r="E21" s="1">
        <f>SUM(E14:E20)</f>
        <v>15.68</v>
      </c>
      <c r="F21" s="1">
        <f>SUM(F14:F20)</f>
        <v>93.84</v>
      </c>
      <c r="G21" s="1">
        <f>SUM(G14:G20)</f>
        <v>627</v>
      </c>
    </row>
    <row r="22" spans="1:7" x14ac:dyDescent="0.25">
      <c r="A22" s="1"/>
      <c r="B22" s="3" t="s">
        <v>11</v>
      </c>
      <c r="C22" s="1"/>
      <c r="D22" s="1">
        <v>1</v>
      </c>
      <c r="E22" s="1">
        <f>E21/D21</f>
        <v>0.56504504504504505</v>
      </c>
      <c r="F22" s="1">
        <f>F21/D21</f>
        <v>3.3816216216216217</v>
      </c>
      <c r="G22" s="1"/>
    </row>
    <row r="23" spans="1:7" x14ac:dyDescent="0.25">
      <c r="A23" s="1"/>
      <c r="B23" s="154" t="s">
        <v>64</v>
      </c>
      <c r="C23" s="165"/>
      <c r="D23" s="165"/>
      <c r="E23" s="165"/>
      <c r="F23" s="166"/>
      <c r="G23" s="1">
        <f>G21*65/G33</f>
        <v>27.732035928143713</v>
      </c>
    </row>
    <row r="24" spans="1:7" x14ac:dyDescent="0.25">
      <c r="A24" s="1"/>
      <c r="B24" s="154" t="s">
        <v>65</v>
      </c>
      <c r="C24" s="165"/>
      <c r="D24" s="165"/>
      <c r="E24" s="165"/>
      <c r="F24" s="166"/>
      <c r="G24" s="1">
        <f>G21*75/G33</f>
        <v>31.998502994011979</v>
      </c>
    </row>
    <row r="25" spans="1:7" x14ac:dyDescent="0.25">
      <c r="A25" s="1"/>
      <c r="B25" s="5" t="s">
        <v>13</v>
      </c>
      <c r="C25" s="6"/>
      <c r="D25" s="6"/>
      <c r="E25" s="6"/>
      <c r="F25" s="6"/>
      <c r="G25" s="6"/>
    </row>
    <row r="26" spans="1:7" ht="15.75" x14ac:dyDescent="0.25">
      <c r="A26" s="24"/>
      <c r="B26" s="60" t="s">
        <v>71</v>
      </c>
      <c r="C26" s="57">
        <v>50</v>
      </c>
      <c r="D26" s="30">
        <v>2.8</v>
      </c>
      <c r="E26" s="30">
        <v>4.4000000000000004</v>
      </c>
      <c r="F26" s="30">
        <v>28.05</v>
      </c>
      <c r="G26" s="30">
        <v>156</v>
      </c>
    </row>
    <row r="27" spans="1:7" ht="15.75" x14ac:dyDescent="0.25">
      <c r="A27" s="24"/>
      <c r="B27" s="60" t="s">
        <v>84</v>
      </c>
      <c r="C27" s="61">
        <v>200</v>
      </c>
      <c r="D27" s="43">
        <v>4.2</v>
      </c>
      <c r="E27" s="44">
        <v>4</v>
      </c>
      <c r="F27" s="44">
        <v>18</v>
      </c>
      <c r="G27" s="43">
        <v>124.8</v>
      </c>
    </row>
    <row r="28" spans="1:7" ht="16.5" thickBot="1" x14ac:dyDescent="0.3">
      <c r="A28" s="24"/>
      <c r="B28" s="60" t="s">
        <v>93</v>
      </c>
      <c r="C28" s="61">
        <v>100</v>
      </c>
      <c r="D28" s="19">
        <v>0.6</v>
      </c>
      <c r="E28" s="19">
        <v>0.6</v>
      </c>
      <c r="F28" s="19">
        <v>14.7</v>
      </c>
      <c r="G28" s="19">
        <v>67.5</v>
      </c>
    </row>
    <row r="29" spans="1:7" x14ac:dyDescent="0.25">
      <c r="A29" s="1"/>
      <c r="B29" s="3" t="s">
        <v>10</v>
      </c>
      <c r="C29" s="1"/>
      <c r="D29" s="1">
        <f>SUM(D26:D28)</f>
        <v>7.6</v>
      </c>
      <c r="E29" s="1">
        <f>SUM(E26:E28)</f>
        <v>9</v>
      </c>
      <c r="F29" s="1">
        <f>SUM(F26:F28)</f>
        <v>60.75</v>
      </c>
      <c r="G29" s="1">
        <f>SUM(G26:G28)</f>
        <v>348.3</v>
      </c>
    </row>
    <row r="30" spans="1:7" x14ac:dyDescent="0.25">
      <c r="A30" s="1"/>
      <c r="B30" s="3" t="s">
        <v>11</v>
      </c>
      <c r="C30" s="1"/>
      <c r="D30" s="1">
        <v>1</v>
      </c>
      <c r="E30" s="1">
        <f>E29/D29</f>
        <v>1.1842105263157896</v>
      </c>
      <c r="F30" s="1">
        <f>F29/D29</f>
        <v>7.9934210526315796</v>
      </c>
      <c r="G30" s="1"/>
    </row>
    <row r="31" spans="1:7" x14ac:dyDescent="0.25">
      <c r="A31" s="1"/>
      <c r="B31" s="154" t="s">
        <v>49</v>
      </c>
      <c r="C31" s="165"/>
      <c r="D31" s="165"/>
      <c r="E31" s="165"/>
      <c r="F31" s="166"/>
      <c r="G31" s="1">
        <f>G29*65/G33</f>
        <v>15.405212302667394</v>
      </c>
    </row>
    <row r="32" spans="1:7" x14ac:dyDescent="0.25">
      <c r="A32" s="1"/>
      <c r="B32" s="154" t="s">
        <v>50</v>
      </c>
      <c r="C32" s="165"/>
      <c r="D32" s="165"/>
      <c r="E32" s="165"/>
      <c r="F32" s="166"/>
      <c r="G32" s="1">
        <f>G29*75/G33</f>
        <v>17.775244964616224</v>
      </c>
    </row>
    <row r="33" spans="1:7" x14ac:dyDescent="0.25">
      <c r="A33" s="1"/>
      <c r="B33" s="3" t="s">
        <v>14</v>
      </c>
      <c r="C33" s="1"/>
      <c r="D33" s="1">
        <f>D9+D21+D29</f>
        <v>52.52</v>
      </c>
      <c r="E33" s="1">
        <f>E9+E21+E29</f>
        <v>46.9</v>
      </c>
      <c r="F33" s="1">
        <f>F9+F21+F29</f>
        <v>210.41</v>
      </c>
      <c r="G33" s="1">
        <f>G9+G21+G29</f>
        <v>1469.6</v>
      </c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3" t="s">
        <v>11</v>
      </c>
      <c r="C35" s="1"/>
      <c r="D35" s="1">
        <v>1</v>
      </c>
      <c r="E35" s="1">
        <f>E33/D33</f>
        <v>0.89299314546839292</v>
      </c>
      <c r="F35" s="1">
        <f>F33/D33</f>
        <v>4.0062833206397563</v>
      </c>
      <c r="G35" s="1"/>
    </row>
    <row r="36" spans="1:7" x14ac:dyDescent="0.25">
      <c r="A36" s="1"/>
      <c r="B36" s="157" t="s">
        <v>16</v>
      </c>
      <c r="C36" s="158"/>
      <c r="D36" s="158"/>
      <c r="E36" s="158"/>
      <c r="F36" s="159"/>
      <c r="G36" s="163">
        <f>G33*100/2100</f>
        <v>69.980952380952374</v>
      </c>
    </row>
    <row r="37" spans="1:7" x14ac:dyDescent="0.25">
      <c r="A37" s="1"/>
      <c r="B37" s="160"/>
      <c r="C37" s="161"/>
      <c r="D37" s="161"/>
      <c r="E37" s="161"/>
      <c r="F37" s="162"/>
      <c r="G37" s="164"/>
    </row>
    <row r="38" spans="1:7" x14ac:dyDescent="0.25">
      <c r="A38" s="1"/>
      <c r="B38" s="157" t="s">
        <v>15</v>
      </c>
      <c r="C38" s="158"/>
      <c r="D38" s="158"/>
      <c r="E38" s="158"/>
      <c r="F38" s="159"/>
      <c r="G38" s="163">
        <f>G33*100/2300</f>
        <v>63.895652173913042</v>
      </c>
    </row>
    <row r="39" spans="1:7" x14ac:dyDescent="0.25">
      <c r="A39" s="1"/>
      <c r="B39" s="160"/>
      <c r="C39" s="161"/>
      <c r="D39" s="161"/>
      <c r="E39" s="161"/>
      <c r="F39" s="162"/>
      <c r="G39" s="164"/>
    </row>
    <row r="40" spans="1:7" x14ac:dyDescent="0.25">
      <c r="A40" s="1"/>
      <c r="B40" s="3" t="s">
        <v>51</v>
      </c>
      <c r="C40" s="3"/>
      <c r="D40" s="3"/>
      <c r="E40" s="3"/>
      <c r="F40" s="3"/>
      <c r="G40" s="3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3" t="s">
        <v>52</v>
      </c>
      <c r="C42" s="1"/>
      <c r="D42" s="1">
        <v>4</v>
      </c>
      <c r="E42" s="1">
        <v>9</v>
      </c>
      <c r="F42" s="1">
        <v>4</v>
      </c>
      <c r="G42" s="1"/>
    </row>
    <row r="43" spans="1:7" x14ac:dyDescent="0.25">
      <c r="A43" s="1"/>
      <c r="B43" s="3" t="s">
        <v>53</v>
      </c>
      <c r="C43" s="1"/>
      <c r="D43" s="1">
        <f>D33*D42</f>
        <v>210.08</v>
      </c>
      <c r="E43" s="1">
        <f>E33*E42</f>
        <v>422.09999999999997</v>
      </c>
      <c r="F43" s="1">
        <f>F33*F42</f>
        <v>841.64</v>
      </c>
      <c r="G43" s="1"/>
    </row>
    <row r="44" spans="1:7" x14ac:dyDescent="0.25">
      <c r="A44" s="1"/>
      <c r="B44" s="3" t="s">
        <v>54</v>
      </c>
      <c r="C44" s="1"/>
      <c r="D44" s="1">
        <f>D43+E43+F43</f>
        <v>1473.82</v>
      </c>
      <c r="E44" s="1"/>
      <c r="F44" s="1"/>
      <c r="G44" s="1"/>
    </row>
    <row r="45" spans="1:7" ht="30" x14ac:dyDescent="0.25">
      <c r="B45" s="4" t="s">
        <v>55</v>
      </c>
      <c r="C45" s="1"/>
      <c r="D45" s="1">
        <f>D43*100/D44</f>
        <v>14.254115156532006</v>
      </c>
      <c r="E45" s="1">
        <f>E43*100/D44</f>
        <v>28.639861041375475</v>
      </c>
      <c r="F45" s="1">
        <f>F43*100/D44</f>
        <v>57.106023802092523</v>
      </c>
      <c r="G45" s="1"/>
    </row>
    <row r="46" spans="1:7" ht="30" x14ac:dyDescent="0.25">
      <c r="B46" s="4" t="s">
        <v>56</v>
      </c>
      <c r="C46" s="1"/>
      <c r="D46" s="3" t="s">
        <v>57</v>
      </c>
      <c r="E46" s="3" t="s">
        <v>58</v>
      </c>
      <c r="F46" s="3" t="s">
        <v>59</v>
      </c>
      <c r="G46" s="1"/>
    </row>
  </sheetData>
  <mergeCells count="12">
    <mergeCell ref="B2:H2"/>
    <mergeCell ref="B3:H3"/>
    <mergeCell ref="B36:F37"/>
    <mergeCell ref="G36:G37"/>
    <mergeCell ref="B38:F39"/>
    <mergeCell ref="G38:G39"/>
    <mergeCell ref="B11:F11"/>
    <mergeCell ref="B12:F12"/>
    <mergeCell ref="B23:F23"/>
    <mergeCell ref="B24:F24"/>
    <mergeCell ref="B31:F31"/>
    <mergeCell ref="B32:F32"/>
  </mergeCells>
  <pageMargins left="1.1811023622047245" right="0.19685039370078741" top="0.19685039370078741" bottom="0.19685039370078741" header="0.19685039370078741" footer="0.19685039370078741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50"/>
  <sheetViews>
    <sheetView tabSelected="1" workbookViewId="0">
      <selection activeCell="B14" sqref="B14:G14"/>
    </sheetView>
  </sheetViews>
  <sheetFormatPr defaultRowHeight="15" x14ac:dyDescent="0.25"/>
  <cols>
    <col min="1" max="1" width="4.7109375" customWidth="1"/>
    <col min="2" max="2" width="33" customWidth="1"/>
    <col min="8" max="8" width="43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54" t="s">
        <v>25</v>
      </c>
      <c r="C2" s="165"/>
      <c r="D2" s="165"/>
      <c r="E2" s="165"/>
      <c r="F2" s="165"/>
      <c r="G2" s="165"/>
      <c r="H2" s="166"/>
    </row>
    <row r="3" spans="1:8" ht="15.75" thickBot="1" x14ac:dyDescent="0.3">
      <c r="A3" s="1"/>
      <c r="B3" s="154" t="s">
        <v>9</v>
      </c>
      <c r="C3" s="165"/>
      <c r="D3" s="165"/>
      <c r="E3" s="165"/>
      <c r="F3" s="165"/>
      <c r="G3" s="165"/>
      <c r="H3" s="166"/>
    </row>
    <row r="4" spans="1:8" ht="21.75" customHeight="1" thickBot="1" x14ac:dyDescent="0.3">
      <c r="A4" s="1"/>
      <c r="B4" s="53" t="s">
        <v>126</v>
      </c>
      <c r="C4" s="89">
        <v>50</v>
      </c>
      <c r="D4" s="20">
        <v>0.55000000000000004</v>
      </c>
      <c r="E4" s="20">
        <v>0.1</v>
      </c>
      <c r="F4" s="20">
        <v>1.9</v>
      </c>
      <c r="G4" s="20">
        <v>11.5</v>
      </c>
    </row>
    <row r="5" spans="1:8" ht="18.75" customHeight="1" thickBot="1" x14ac:dyDescent="0.3">
      <c r="A5" s="1"/>
      <c r="B5" s="55" t="s">
        <v>116</v>
      </c>
      <c r="C5" s="54">
        <v>100</v>
      </c>
      <c r="D5" s="19">
        <v>11.1</v>
      </c>
      <c r="E5" s="19">
        <v>14.9</v>
      </c>
      <c r="F5" s="19">
        <v>5.6</v>
      </c>
      <c r="G5" s="19">
        <v>200</v>
      </c>
    </row>
    <row r="6" spans="1:8" ht="16.5" thickBot="1" x14ac:dyDescent="0.3">
      <c r="A6" s="1"/>
      <c r="B6" s="84" t="s">
        <v>127</v>
      </c>
      <c r="C6" s="80">
        <v>200</v>
      </c>
      <c r="D6" s="19">
        <v>0.2</v>
      </c>
      <c r="E6" s="19">
        <v>0.06</v>
      </c>
      <c r="F6" s="19">
        <v>13</v>
      </c>
      <c r="G6" s="19">
        <v>53.4</v>
      </c>
    </row>
    <row r="7" spans="1:8" ht="16.5" thickBot="1" x14ac:dyDescent="0.3">
      <c r="A7" s="33"/>
      <c r="B7" s="59" t="s">
        <v>80</v>
      </c>
      <c r="C7" s="80">
        <v>45</v>
      </c>
      <c r="D7" s="34">
        <v>5.8</v>
      </c>
      <c r="E7" s="34">
        <v>7.5</v>
      </c>
      <c r="F7" s="34">
        <v>7.2</v>
      </c>
      <c r="G7" s="34">
        <v>119.7</v>
      </c>
    </row>
    <row r="8" spans="1:8" ht="16.5" thickBot="1" x14ac:dyDescent="0.3">
      <c r="A8" s="33"/>
      <c r="B8" s="59" t="s">
        <v>63</v>
      </c>
      <c r="C8" s="80">
        <v>30</v>
      </c>
      <c r="D8" s="11">
        <v>1.98</v>
      </c>
      <c r="E8" s="11">
        <v>0.36</v>
      </c>
      <c r="F8" s="11">
        <v>10.26</v>
      </c>
      <c r="G8" s="11">
        <v>54.3</v>
      </c>
    </row>
    <row r="9" spans="1:8" x14ac:dyDescent="0.25">
      <c r="A9" s="1"/>
      <c r="B9" s="3" t="s">
        <v>10</v>
      </c>
      <c r="C9" s="1"/>
      <c r="D9" s="1">
        <f>SUM(D4:D8)</f>
        <v>19.63</v>
      </c>
      <c r="E9" s="1">
        <f>SUM(E4:E8)</f>
        <v>22.92</v>
      </c>
      <c r="F9" s="1">
        <f>SUM(F4:F8)</f>
        <v>37.96</v>
      </c>
      <c r="G9" s="1">
        <f>SUM(G4:G8)</f>
        <v>438.9</v>
      </c>
    </row>
    <row r="10" spans="1:8" x14ac:dyDescent="0.25">
      <c r="A10" s="1"/>
      <c r="B10" s="3" t="s">
        <v>11</v>
      </c>
      <c r="C10" s="1"/>
      <c r="D10" s="1">
        <v>1</v>
      </c>
      <c r="E10" s="1">
        <f>E9/D9</f>
        <v>1.1676006113092208</v>
      </c>
      <c r="F10" s="1">
        <f>F9/D9</f>
        <v>1.9337748344370862</v>
      </c>
      <c r="G10" s="1"/>
    </row>
    <row r="11" spans="1:8" x14ac:dyDescent="0.25">
      <c r="A11" s="1"/>
      <c r="B11" s="154" t="s">
        <v>64</v>
      </c>
      <c r="C11" s="165"/>
      <c r="D11" s="165"/>
      <c r="E11" s="165"/>
      <c r="F11" s="166"/>
      <c r="G11" s="1">
        <f>G9*65/G33</f>
        <v>18.105286539315859</v>
      </c>
    </row>
    <row r="12" spans="1:8" x14ac:dyDescent="0.25">
      <c r="A12" s="1"/>
      <c r="B12" s="154" t="s">
        <v>65</v>
      </c>
      <c r="C12" s="165"/>
      <c r="D12" s="165"/>
      <c r="E12" s="165"/>
      <c r="F12" s="166"/>
      <c r="G12" s="1">
        <f>G9*75/G33</f>
        <v>20.890715237672143</v>
      </c>
    </row>
    <row r="13" spans="1:8" ht="15.75" thickBot="1" x14ac:dyDescent="0.3">
      <c r="A13" s="1"/>
      <c r="B13" s="7" t="s">
        <v>12</v>
      </c>
      <c r="C13" s="8"/>
      <c r="D13" s="8"/>
      <c r="E13" s="8"/>
      <c r="F13" s="8"/>
      <c r="G13" s="8"/>
    </row>
    <row r="14" spans="1:8" ht="16.5" thickBot="1" x14ac:dyDescent="0.3">
      <c r="A14" s="1"/>
      <c r="B14" s="102" t="s">
        <v>152</v>
      </c>
      <c r="C14" s="103">
        <v>50</v>
      </c>
      <c r="D14" s="104">
        <v>1.25</v>
      </c>
      <c r="E14" s="104">
        <v>5.85</v>
      </c>
      <c r="F14" s="104">
        <v>3.2</v>
      </c>
      <c r="G14" s="104">
        <v>70.5</v>
      </c>
    </row>
    <row r="15" spans="1:8" ht="19.5" customHeight="1" thickBot="1" x14ac:dyDescent="0.3">
      <c r="A15" s="1"/>
      <c r="B15" s="112" t="s">
        <v>89</v>
      </c>
      <c r="C15" s="103">
        <v>75</v>
      </c>
      <c r="D15" s="104">
        <v>13.05</v>
      </c>
      <c r="E15" s="104">
        <v>11.85</v>
      </c>
      <c r="F15" s="104">
        <v>5.4</v>
      </c>
      <c r="G15" s="104">
        <v>182.1</v>
      </c>
    </row>
    <row r="16" spans="1:8" ht="18" customHeight="1" thickBot="1" x14ac:dyDescent="0.3">
      <c r="A16" s="1"/>
      <c r="B16" s="133" t="s">
        <v>67</v>
      </c>
      <c r="C16" s="103">
        <v>150</v>
      </c>
      <c r="D16" s="104">
        <v>3.15</v>
      </c>
      <c r="E16" s="104">
        <v>4.95</v>
      </c>
      <c r="F16" s="113">
        <v>20.100000000000001</v>
      </c>
      <c r="G16" s="113">
        <v>138</v>
      </c>
    </row>
    <row r="17" spans="1:7" ht="16.5" thickBot="1" x14ac:dyDescent="0.3">
      <c r="A17" s="1"/>
      <c r="B17" s="137" t="s">
        <v>129</v>
      </c>
      <c r="C17" s="151">
        <v>200</v>
      </c>
      <c r="D17" s="106">
        <v>0.6</v>
      </c>
      <c r="E17" s="106">
        <v>0.2</v>
      </c>
      <c r="F17" s="106">
        <v>20</v>
      </c>
      <c r="G17" s="106">
        <v>90</v>
      </c>
    </row>
    <row r="18" spans="1:7" ht="16.5" thickBot="1" x14ac:dyDescent="0.3">
      <c r="A18" s="1"/>
      <c r="B18" s="107" t="s">
        <v>63</v>
      </c>
      <c r="C18" s="129">
        <v>40</v>
      </c>
      <c r="D18" s="106">
        <v>2.64</v>
      </c>
      <c r="E18" s="106">
        <v>0.48</v>
      </c>
      <c r="F18" s="106">
        <v>13.68</v>
      </c>
      <c r="G18" s="106">
        <v>72.400000000000006</v>
      </c>
    </row>
    <row r="19" spans="1:7" ht="16.5" thickBot="1" x14ac:dyDescent="0.3">
      <c r="A19" s="1"/>
      <c r="B19" s="110" t="s">
        <v>132</v>
      </c>
      <c r="C19" s="130">
        <v>40</v>
      </c>
      <c r="D19" s="104">
        <v>1.28</v>
      </c>
      <c r="E19" s="104">
        <v>1.1200000000000001</v>
      </c>
      <c r="F19" s="104">
        <v>32.04</v>
      </c>
      <c r="G19" s="104">
        <v>147</v>
      </c>
    </row>
    <row r="20" spans="1:7" ht="16.5" thickBot="1" x14ac:dyDescent="0.3">
      <c r="A20" s="1"/>
      <c r="B20" s="140"/>
      <c r="C20" s="147"/>
      <c r="D20" s="48"/>
      <c r="E20" s="48"/>
      <c r="F20" s="48"/>
      <c r="G20" s="48"/>
    </row>
    <row r="21" spans="1:7" x14ac:dyDescent="0.25">
      <c r="A21" s="1"/>
      <c r="B21" s="3" t="s">
        <v>10</v>
      </c>
      <c r="C21" s="1"/>
      <c r="D21" s="1">
        <f>SUM(D14:D20)</f>
        <v>21.970000000000002</v>
      </c>
      <c r="E21" s="1">
        <f>SUM(E14:E20)</f>
        <v>24.45</v>
      </c>
      <c r="F21" s="1">
        <f>SUM(F14:F20)</f>
        <v>94.42</v>
      </c>
      <c r="G21" s="1">
        <f>SUM(G14:G20)</f>
        <v>700</v>
      </c>
    </row>
    <row r="22" spans="1:7" x14ac:dyDescent="0.25">
      <c r="A22" s="1"/>
      <c r="B22" s="3" t="s">
        <v>11</v>
      </c>
      <c r="C22" s="1"/>
      <c r="D22" s="1">
        <v>1</v>
      </c>
      <c r="E22" s="1">
        <f>E21/D21</f>
        <v>1.1128812016385978</v>
      </c>
      <c r="F22" s="1">
        <f>F21/D21</f>
        <v>4.297678652708238</v>
      </c>
      <c r="G22" s="1"/>
    </row>
    <row r="23" spans="1:7" x14ac:dyDescent="0.25">
      <c r="A23" s="1"/>
      <c r="B23" s="154" t="s">
        <v>64</v>
      </c>
      <c r="C23" s="165"/>
      <c r="D23" s="165"/>
      <c r="E23" s="165"/>
      <c r="F23" s="166"/>
      <c r="G23" s="1">
        <f>G21*65/G33</f>
        <v>28.876055086628163</v>
      </c>
    </row>
    <row r="24" spans="1:7" x14ac:dyDescent="0.25">
      <c r="A24" s="1"/>
      <c r="B24" s="154" t="s">
        <v>65</v>
      </c>
      <c r="C24" s="165"/>
      <c r="D24" s="165"/>
      <c r="E24" s="165"/>
      <c r="F24" s="166"/>
      <c r="G24" s="1">
        <f>G21*75/G33</f>
        <v>33.318525099955572</v>
      </c>
    </row>
    <row r="25" spans="1:7" x14ac:dyDescent="0.25">
      <c r="A25" s="1"/>
      <c r="B25" s="7" t="s">
        <v>13</v>
      </c>
      <c r="C25" s="8"/>
      <c r="D25" s="8"/>
      <c r="E25" s="8"/>
      <c r="F25" s="8"/>
      <c r="G25" s="8"/>
    </row>
    <row r="26" spans="1:7" ht="15.75" x14ac:dyDescent="0.25">
      <c r="A26" s="1"/>
      <c r="B26" s="60" t="s">
        <v>100</v>
      </c>
      <c r="C26" s="54" t="s">
        <v>101</v>
      </c>
      <c r="D26" s="96">
        <v>6.1</v>
      </c>
      <c r="E26" s="95">
        <v>4.75</v>
      </c>
      <c r="F26" s="95">
        <v>27.52</v>
      </c>
      <c r="G26" s="95">
        <v>173.3</v>
      </c>
    </row>
    <row r="27" spans="1:7" ht="16.5" thickBot="1" x14ac:dyDescent="0.3">
      <c r="A27" s="1"/>
      <c r="B27" s="60" t="s">
        <v>77</v>
      </c>
      <c r="C27" s="58">
        <v>200</v>
      </c>
      <c r="D27" s="19">
        <v>3.6</v>
      </c>
      <c r="E27" s="19">
        <v>2.8</v>
      </c>
      <c r="F27" s="19">
        <v>17.600000000000001</v>
      </c>
      <c r="G27" s="29">
        <v>196</v>
      </c>
    </row>
    <row r="28" spans="1:7" ht="15.75" x14ac:dyDescent="0.25">
      <c r="A28" s="1"/>
      <c r="B28" s="60" t="s">
        <v>93</v>
      </c>
      <c r="C28" s="51">
        <v>200</v>
      </c>
      <c r="D28" s="32">
        <v>0.6</v>
      </c>
      <c r="E28" s="37">
        <v>0.6</v>
      </c>
      <c r="F28" s="32">
        <v>14.7</v>
      </c>
      <c r="G28" s="37">
        <v>67.5</v>
      </c>
    </row>
    <row r="29" spans="1:7" x14ac:dyDescent="0.25">
      <c r="A29" s="1"/>
      <c r="B29" s="3" t="s">
        <v>10</v>
      </c>
      <c r="C29" s="1"/>
      <c r="D29" s="1">
        <f>SUM(D26:D28)</f>
        <v>10.299999999999999</v>
      </c>
      <c r="E29" s="1">
        <f>SUM(E26:E28)</f>
        <v>8.15</v>
      </c>
      <c r="F29" s="1">
        <f>SUM(F26:F28)</f>
        <v>59.820000000000007</v>
      </c>
      <c r="G29" s="1">
        <f>SUM(G26:G28)</f>
        <v>436.8</v>
      </c>
    </row>
    <row r="30" spans="1:7" ht="15" customHeight="1" x14ac:dyDescent="0.25">
      <c r="A30" s="1"/>
      <c r="B30" s="3" t="s">
        <v>11</v>
      </c>
      <c r="C30" s="1"/>
      <c r="D30" s="1">
        <v>1</v>
      </c>
      <c r="E30" s="1">
        <f>E29/D29</f>
        <v>0.79126213592233019</v>
      </c>
      <c r="F30" s="1">
        <f>F29/D29</f>
        <v>5.8077669902912632</v>
      </c>
      <c r="G30" s="1"/>
    </row>
    <row r="31" spans="1:7" ht="15" customHeight="1" x14ac:dyDescent="0.25">
      <c r="A31" s="1"/>
      <c r="B31" s="154" t="s">
        <v>64</v>
      </c>
      <c r="C31" s="165"/>
      <c r="D31" s="165"/>
      <c r="E31" s="165"/>
      <c r="F31" s="166"/>
      <c r="G31" s="1">
        <f>G29*65/G33</f>
        <v>18.018658374055974</v>
      </c>
    </row>
    <row r="32" spans="1:7" ht="15" customHeight="1" x14ac:dyDescent="0.25">
      <c r="A32" s="1"/>
      <c r="B32" s="154" t="s">
        <v>65</v>
      </c>
      <c r="C32" s="165"/>
      <c r="D32" s="165"/>
      <c r="E32" s="165"/>
      <c r="F32" s="166"/>
      <c r="G32" s="1">
        <f>G29*75/G33</f>
        <v>20.790759662372277</v>
      </c>
    </row>
    <row r="33" spans="1:7" ht="15" customHeight="1" x14ac:dyDescent="0.25">
      <c r="A33" s="1"/>
      <c r="B33" s="3" t="s">
        <v>14</v>
      </c>
      <c r="C33" s="1"/>
      <c r="D33" s="1">
        <f>D9+D21+D29</f>
        <v>51.9</v>
      </c>
      <c r="E33" s="1">
        <f>E9+E21+E29</f>
        <v>55.52</v>
      </c>
      <c r="F33" s="1">
        <f>F9+F21+F29</f>
        <v>192.2</v>
      </c>
      <c r="G33" s="1">
        <f>G9+G21+G29</f>
        <v>1575.7</v>
      </c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3" t="s">
        <v>11</v>
      </c>
      <c r="C35" s="1"/>
      <c r="D35" s="1">
        <v>1</v>
      </c>
      <c r="E35" s="1">
        <f>E33/D33</f>
        <v>1.0697495183044317</v>
      </c>
      <c r="F35" s="1">
        <f>F33/D33</f>
        <v>3.7032755298651252</v>
      </c>
      <c r="G35" s="1"/>
    </row>
    <row r="36" spans="1:7" x14ac:dyDescent="0.25">
      <c r="A36" s="1"/>
      <c r="B36" s="157" t="s">
        <v>16</v>
      </c>
      <c r="C36" s="158"/>
      <c r="D36" s="158"/>
      <c r="E36" s="158"/>
      <c r="F36" s="159"/>
      <c r="G36" s="163">
        <f>G33*100/2100</f>
        <v>75.033333333333331</v>
      </c>
    </row>
    <row r="37" spans="1:7" x14ac:dyDescent="0.25">
      <c r="A37" s="1"/>
      <c r="B37" s="160"/>
      <c r="C37" s="161"/>
      <c r="D37" s="161"/>
      <c r="E37" s="161"/>
      <c r="F37" s="162"/>
      <c r="G37" s="164"/>
    </row>
    <row r="38" spans="1:7" x14ac:dyDescent="0.25">
      <c r="A38" s="1"/>
      <c r="B38" s="157" t="s">
        <v>15</v>
      </c>
      <c r="C38" s="158"/>
      <c r="D38" s="158"/>
      <c r="E38" s="158"/>
      <c r="F38" s="159"/>
      <c r="G38" s="163">
        <f>G33*100/2300</f>
        <v>68.508695652173913</v>
      </c>
    </row>
    <row r="39" spans="1:7" x14ac:dyDescent="0.25">
      <c r="A39" s="1"/>
      <c r="B39" s="160"/>
      <c r="C39" s="161"/>
      <c r="D39" s="161"/>
      <c r="E39" s="161"/>
      <c r="F39" s="162"/>
      <c r="G39" s="164"/>
    </row>
    <row r="40" spans="1:7" x14ac:dyDescent="0.25">
      <c r="A40" s="1"/>
      <c r="B40" s="3" t="s">
        <v>51</v>
      </c>
      <c r="C40" s="3"/>
      <c r="D40" s="3"/>
      <c r="E40" s="3"/>
      <c r="F40" s="3"/>
      <c r="G40" s="3"/>
    </row>
    <row r="41" spans="1:7" x14ac:dyDescent="0.25">
      <c r="A41" s="1"/>
      <c r="B41" s="3" t="s">
        <v>52</v>
      </c>
      <c r="C41" s="1"/>
      <c r="D41" s="1">
        <v>4</v>
      </c>
      <c r="E41" s="1">
        <v>9</v>
      </c>
      <c r="F41" s="1">
        <v>4</v>
      </c>
      <c r="G41" s="1"/>
    </row>
    <row r="42" spans="1:7" x14ac:dyDescent="0.25">
      <c r="A42" s="1"/>
      <c r="B42" s="3" t="s">
        <v>53</v>
      </c>
      <c r="C42" s="1"/>
      <c r="D42" s="1">
        <f>D33*D41</f>
        <v>207.6</v>
      </c>
      <c r="E42" s="1">
        <f>E33*E41</f>
        <v>499.68</v>
      </c>
      <c r="F42" s="1">
        <f>F33*F41</f>
        <v>768.8</v>
      </c>
      <c r="G42" s="1"/>
    </row>
    <row r="43" spans="1:7" x14ac:dyDescent="0.25">
      <c r="A43" s="1"/>
      <c r="B43" s="3" t="s">
        <v>54</v>
      </c>
      <c r="C43" s="1"/>
      <c r="D43" s="1">
        <f>D42+E42+F42</f>
        <v>1476.08</v>
      </c>
      <c r="E43" s="1"/>
      <c r="F43" s="1"/>
      <c r="G43" s="1"/>
    </row>
    <row r="44" spans="1:7" ht="30" x14ac:dyDescent="0.25">
      <c r="A44" s="1"/>
      <c r="B44" s="4" t="s">
        <v>55</v>
      </c>
      <c r="C44" s="1"/>
      <c r="D44" s="1">
        <f>D42*100/D43</f>
        <v>14.064278358896537</v>
      </c>
      <c r="E44" s="1">
        <f>E42*100/D43</f>
        <v>33.851823749390277</v>
      </c>
      <c r="F44" s="1">
        <f>F42*100/D43</f>
        <v>52.083897891713185</v>
      </c>
      <c r="G44" s="1"/>
    </row>
    <row r="45" spans="1:7" ht="30" x14ac:dyDescent="0.25">
      <c r="A45" s="1"/>
      <c r="B45" s="4" t="s">
        <v>56</v>
      </c>
      <c r="C45" s="1"/>
      <c r="D45" s="3" t="s">
        <v>57</v>
      </c>
      <c r="E45" s="3" t="s">
        <v>58</v>
      </c>
      <c r="F45" s="3" t="s">
        <v>59</v>
      </c>
      <c r="G45" s="1"/>
    </row>
    <row r="46" spans="1:7" x14ac:dyDescent="0.25">
      <c r="B46" s="47" t="s">
        <v>85</v>
      </c>
      <c r="D46" t="s">
        <v>86</v>
      </c>
    </row>
    <row r="48" spans="1:7" ht="15" customHeight="1" x14ac:dyDescent="0.25"/>
    <row r="50" ht="15" customHeight="1" x14ac:dyDescent="0.25"/>
  </sheetData>
  <mergeCells count="12">
    <mergeCell ref="B38:F39"/>
    <mergeCell ref="G38:G39"/>
    <mergeCell ref="B24:F24"/>
    <mergeCell ref="B31:F31"/>
    <mergeCell ref="B32:F32"/>
    <mergeCell ref="B36:F37"/>
    <mergeCell ref="G36:G37"/>
    <mergeCell ref="B23:F23"/>
    <mergeCell ref="B2:H2"/>
    <mergeCell ref="B3:H3"/>
    <mergeCell ref="B11:F11"/>
    <mergeCell ref="B12:F12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67"/>
  <sheetViews>
    <sheetView workbookViewId="0">
      <selection activeCell="B19" sqref="B19:G25"/>
    </sheetView>
  </sheetViews>
  <sheetFormatPr defaultRowHeight="15" x14ac:dyDescent="0.25"/>
  <cols>
    <col min="2" max="2" width="26.85546875" customWidth="1"/>
    <col min="8" max="8" width="45.425781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54" t="s">
        <v>26</v>
      </c>
      <c r="C2" s="155"/>
      <c r="D2" s="155"/>
      <c r="E2" s="155"/>
      <c r="F2" s="155"/>
      <c r="G2" s="155"/>
      <c r="H2" s="156"/>
    </row>
    <row r="3" spans="1:8" ht="15.75" thickBot="1" x14ac:dyDescent="0.3">
      <c r="A3" s="1"/>
      <c r="B3" s="154" t="s">
        <v>9</v>
      </c>
      <c r="C3" s="155"/>
      <c r="D3" s="155"/>
      <c r="E3" s="155"/>
      <c r="F3" s="155"/>
      <c r="G3" s="155"/>
      <c r="H3" s="156"/>
    </row>
    <row r="4" spans="1:8" ht="19.5" thickBot="1" x14ac:dyDescent="0.3">
      <c r="A4" s="1"/>
      <c r="B4" s="12"/>
      <c r="C4" s="17"/>
      <c r="D4" s="13"/>
      <c r="E4" s="13"/>
      <c r="F4" s="13"/>
      <c r="G4" s="13"/>
      <c r="H4" s="1"/>
    </row>
    <row r="5" spans="1:8" ht="19.5" thickBot="1" x14ac:dyDescent="0.3">
      <c r="A5" s="1"/>
      <c r="B5" s="14"/>
      <c r="C5" s="18"/>
      <c r="D5" s="15"/>
      <c r="E5" s="15"/>
      <c r="F5" s="15"/>
      <c r="G5" s="15"/>
      <c r="H5" s="1"/>
    </row>
    <row r="6" spans="1:8" ht="19.5" thickBot="1" x14ac:dyDescent="0.3">
      <c r="A6" s="1"/>
      <c r="B6" s="14"/>
      <c r="C6" s="15"/>
      <c r="D6" s="15"/>
      <c r="E6" s="15"/>
      <c r="F6" s="15"/>
      <c r="G6" s="15"/>
      <c r="H6" s="1"/>
    </row>
    <row r="7" spans="1:8" ht="19.5" thickBot="1" x14ac:dyDescent="0.3">
      <c r="A7" s="1"/>
      <c r="B7" s="12"/>
      <c r="C7" s="13"/>
      <c r="D7" s="13"/>
      <c r="E7" s="13"/>
      <c r="F7" s="13"/>
      <c r="G7" s="13"/>
      <c r="H7" s="1"/>
    </row>
    <row r="8" spans="1:8" ht="19.5" thickBot="1" x14ac:dyDescent="0.3">
      <c r="A8" s="1"/>
      <c r="B8" s="14"/>
      <c r="C8" s="15"/>
      <c r="D8" s="15"/>
      <c r="E8" s="15"/>
      <c r="F8" s="15"/>
      <c r="G8" s="15"/>
      <c r="H8" s="1"/>
    </row>
    <row r="9" spans="1:8" ht="19.5" thickBot="1" x14ac:dyDescent="0.3">
      <c r="A9" s="1"/>
      <c r="B9" s="14"/>
      <c r="C9" s="15"/>
      <c r="D9" s="15"/>
      <c r="E9" s="15"/>
      <c r="F9" s="15"/>
      <c r="G9" s="15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3" t="s">
        <v>10</v>
      </c>
      <c r="C14" s="1"/>
      <c r="D14" s="1">
        <f>SUM(D4:D13)</f>
        <v>0</v>
      </c>
      <c r="E14" s="1">
        <f>SUM(E4:E13)</f>
        <v>0</v>
      </c>
      <c r="F14" s="1">
        <f>SUM(F4:F13)</f>
        <v>0</v>
      </c>
      <c r="G14" s="1">
        <f>SUM(G4:G13)</f>
        <v>0</v>
      </c>
      <c r="H14" s="1"/>
    </row>
    <row r="15" spans="1:8" x14ac:dyDescent="0.25">
      <c r="A15" s="1"/>
      <c r="B15" s="3" t="s">
        <v>11</v>
      </c>
      <c r="C15" s="1"/>
      <c r="D15" s="1">
        <v>1</v>
      </c>
      <c r="E15" s="1" t="e">
        <f>E14/D14</f>
        <v>#DIV/0!</v>
      </c>
      <c r="F15" s="1" t="e">
        <f>F14/D14</f>
        <v>#DIV/0!</v>
      </c>
      <c r="G15" s="1"/>
      <c r="H15" s="1"/>
    </row>
    <row r="16" spans="1:8" x14ac:dyDescent="0.25">
      <c r="A16" s="1"/>
      <c r="B16" s="154" t="s">
        <v>49</v>
      </c>
      <c r="C16" s="165"/>
      <c r="D16" s="165"/>
      <c r="E16" s="165"/>
      <c r="F16" s="166"/>
      <c r="G16" s="1" t="e">
        <f>G14*60/G48</f>
        <v>#DIV/0!</v>
      </c>
      <c r="H16" s="1"/>
    </row>
    <row r="17" spans="1:8" x14ac:dyDescent="0.25">
      <c r="A17" s="1"/>
      <c r="B17" s="154" t="s">
        <v>50</v>
      </c>
      <c r="C17" s="165"/>
      <c r="D17" s="165"/>
      <c r="E17" s="165"/>
      <c r="F17" s="166"/>
      <c r="G17" s="1" t="e">
        <f>G14*70/G48</f>
        <v>#DIV/0!</v>
      </c>
      <c r="H17" s="1"/>
    </row>
    <row r="18" spans="1:8" ht="15.75" thickBot="1" x14ac:dyDescent="0.3">
      <c r="A18" s="1"/>
      <c r="B18" s="154" t="s">
        <v>12</v>
      </c>
      <c r="C18" s="155"/>
      <c r="D18" s="155"/>
      <c r="E18" s="155"/>
      <c r="F18" s="155"/>
      <c r="G18" s="155"/>
      <c r="H18" s="156"/>
    </row>
    <row r="19" spans="1:8" ht="19.5" thickBot="1" x14ac:dyDescent="0.3">
      <c r="A19" s="1"/>
      <c r="B19" s="12"/>
      <c r="C19" s="13"/>
      <c r="D19" s="13"/>
      <c r="E19" s="13"/>
      <c r="F19" s="13"/>
      <c r="G19" s="13"/>
      <c r="H19" s="1"/>
    </row>
    <row r="20" spans="1:8" ht="19.5" thickBot="1" x14ac:dyDescent="0.3">
      <c r="A20" s="1"/>
      <c r="B20" s="14"/>
      <c r="C20" s="15"/>
      <c r="D20" s="15"/>
      <c r="E20" s="15"/>
      <c r="F20" s="15"/>
      <c r="G20" s="15"/>
      <c r="H20" s="1"/>
    </row>
    <row r="21" spans="1:8" ht="19.5" thickBot="1" x14ac:dyDescent="0.3">
      <c r="A21" s="1"/>
      <c r="B21" s="14"/>
      <c r="C21" s="15"/>
      <c r="D21" s="15"/>
      <c r="E21" s="15"/>
      <c r="F21" s="15"/>
      <c r="G21" s="15"/>
      <c r="H21" s="1"/>
    </row>
    <row r="22" spans="1:8" ht="19.5" thickBot="1" x14ac:dyDescent="0.3">
      <c r="A22" s="1"/>
      <c r="B22" s="14"/>
      <c r="C22" s="15"/>
      <c r="D22" s="15"/>
      <c r="E22" s="15"/>
      <c r="F22" s="15"/>
      <c r="G22" s="15"/>
      <c r="H22" s="1"/>
    </row>
    <row r="23" spans="1:8" ht="19.5" thickBot="1" x14ac:dyDescent="0.3">
      <c r="A23" s="1"/>
      <c r="B23" s="14"/>
      <c r="C23" s="15"/>
      <c r="D23" s="15"/>
      <c r="E23" s="15"/>
      <c r="F23" s="15"/>
      <c r="G23" s="15"/>
      <c r="H23" s="1"/>
    </row>
    <row r="24" spans="1:8" ht="19.5" thickBot="1" x14ac:dyDescent="0.3">
      <c r="A24" s="1"/>
      <c r="B24" s="14"/>
      <c r="C24" s="15"/>
      <c r="D24" s="15"/>
      <c r="E24" s="15"/>
      <c r="F24" s="15"/>
      <c r="G24" s="15"/>
      <c r="H24" s="1"/>
    </row>
    <row r="25" spans="1:8" ht="15.75" thickBot="1" x14ac:dyDescent="0.3">
      <c r="A25" s="1"/>
      <c r="B25" s="10"/>
      <c r="C25" s="11"/>
      <c r="D25" s="11"/>
      <c r="E25" s="11"/>
      <c r="F25" s="11"/>
      <c r="G25" s="1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3" t="s">
        <v>10</v>
      </c>
      <c r="C29" s="1"/>
      <c r="D29" s="1">
        <f>SUM(D19:D28)</f>
        <v>0</v>
      </c>
      <c r="E29" s="1">
        <f>SUM(E19:E28)</f>
        <v>0</v>
      </c>
      <c r="F29" s="1">
        <f>SUM(F19:F28)</f>
        <v>0</v>
      </c>
      <c r="G29" s="1">
        <f>SUM(G19:G28)</f>
        <v>0</v>
      </c>
      <c r="H29" s="1"/>
    </row>
    <row r="30" spans="1:8" x14ac:dyDescent="0.25">
      <c r="A30" s="1"/>
      <c r="B30" s="3" t="s">
        <v>11</v>
      </c>
      <c r="C30" s="1"/>
      <c r="D30" s="1">
        <v>1</v>
      </c>
      <c r="E30" s="1" t="e">
        <f>E29/D29</f>
        <v>#DIV/0!</v>
      </c>
      <c r="F30" s="1" t="e">
        <f>F29/D29</f>
        <v>#DIV/0!</v>
      </c>
      <c r="G30" s="1"/>
      <c r="H30" s="1"/>
    </row>
    <row r="31" spans="1:8" x14ac:dyDescent="0.25">
      <c r="A31" s="1"/>
      <c r="B31" s="154" t="s">
        <v>49</v>
      </c>
      <c r="C31" s="165"/>
      <c r="D31" s="165"/>
      <c r="E31" s="165"/>
      <c r="F31" s="166"/>
      <c r="G31" s="1" t="e">
        <f>G29*60/G48</f>
        <v>#DIV/0!</v>
      </c>
      <c r="H31" s="1"/>
    </row>
    <row r="32" spans="1:8" x14ac:dyDescent="0.25">
      <c r="A32" s="1"/>
      <c r="B32" s="154" t="s">
        <v>50</v>
      </c>
      <c r="C32" s="165"/>
      <c r="D32" s="165"/>
      <c r="E32" s="165"/>
      <c r="F32" s="166"/>
      <c r="G32" s="1" t="e">
        <f>G29*70/G48</f>
        <v>#DIV/0!</v>
      </c>
      <c r="H32" s="1"/>
    </row>
    <row r="33" spans="1:8" x14ac:dyDescent="0.25">
      <c r="A33" s="1"/>
      <c r="B33" s="154" t="s">
        <v>13</v>
      </c>
      <c r="C33" s="155"/>
      <c r="D33" s="155"/>
      <c r="E33" s="155"/>
      <c r="F33" s="155"/>
      <c r="G33" s="155"/>
      <c r="H33" s="156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3" t="s">
        <v>10</v>
      </c>
      <c r="C44" s="1"/>
      <c r="D44" s="1">
        <f>SUM(D34:D43)</f>
        <v>0</v>
      </c>
      <c r="E44" s="1">
        <f>SUM(E34:E43)</f>
        <v>0</v>
      </c>
      <c r="F44" s="1">
        <f>SUM(F34:F43)</f>
        <v>0</v>
      </c>
      <c r="G44" s="1">
        <f>SUM(G34:G43)</f>
        <v>0</v>
      </c>
      <c r="H44" s="1"/>
    </row>
    <row r="45" spans="1:8" x14ac:dyDescent="0.25">
      <c r="A45" s="1"/>
      <c r="B45" s="3" t="s">
        <v>11</v>
      </c>
      <c r="C45" s="1"/>
      <c r="D45" s="1">
        <v>1</v>
      </c>
      <c r="E45" s="1" t="e">
        <f>E44/D44</f>
        <v>#DIV/0!</v>
      </c>
      <c r="F45" s="1" t="e">
        <f>F44/D44</f>
        <v>#DIV/0!</v>
      </c>
      <c r="G45" s="1"/>
      <c r="H45" s="1"/>
    </row>
    <row r="46" spans="1:8" x14ac:dyDescent="0.25">
      <c r="A46" s="1"/>
      <c r="B46" s="154" t="s">
        <v>49</v>
      </c>
      <c r="C46" s="165"/>
      <c r="D46" s="165"/>
      <c r="E46" s="165"/>
      <c r="F46" s="166"/>
      <c r="G46" s="1" t="e">
        <f>G44*60/G48</f>
        <v>#DIV/0!</v>
      </c>
      <c r="H46" s="1"/>
    </row>
    <row r="47" spans="1:8" x14ac:dyDescent="0.25">
      <c r="A47" s="1"/>
      <c r="B47" s="154" t="s">
        <v>50</v>
      </c>
      <c r="C47" s="165"/>
      <c r="D47" s="165"/>
      <c r="E47" s="165"/>
      <c r="F47" s="166"/>
      <c r="G47" s="1" t="e">
        <f>G44*70/G48</f>
        <v>#DIV/0!</v>
      </c>
      <c r="H47" s="1"/>
    </row>
    <row r="48" spans="1:8" x14ac:dyDescent="0.25">
      <c r="A48" s="1"/>
      <c r="B48" s="3" t="s">
        <v>14</v>
      </c>
      <c r="C48" s="1"/>
      <c r="D48" s="1">
        <f>D14+D29+D44</f>
        <v>0</v>
      </c>
      <c r="E48" s="1">
        <f>E14+E29+E44</f>
        <v>0</v>
      </c>
      <c r="F48" s="1">
        <f>F14+F29+F44</f>
        <v>0</v>
      </c>
      <c r="G48" s="1">
        <f>G14+G29+G44</f>
        <v>0</v>
      </c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3" t="s">
        <v>11</v>
      </c>
      <c r="C50" s="1"/>
      <c r="D50" s="1">
        <v>1</v>
      </c>
      <c r="E50" s="1" t="e">
        <f>E48/D48</f>
        <v>#DIV/0!</v>
      </c>
      <c r="F50" s="1" t="e">
        <f>F48/D48</f>
        <v>#DIV/0!</v>
      </c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ht="15" customHeight="1" x14ac:dyDescent="0.25">
      <c r="A52" s="1"/>
      <c r="B52" s="157" t="s">
        <v>16</v>
      </c>
      <c r="C52" s="158"/>
      <c r="D52" s="158"/>
      <c r="E52" s="158"/>
      <c r="F52" s="159"/>
      <c r="G52" s="163">
        <f>G48*100/2100</f>
        <v>0</v>
      </c>
      <c r="H52" s="1"/>
    </row>
    <row r="53" spans="1:8" x14ac:dyDescent="0.25">
      <c r="A53" s="1"/>
      <c r="B53" s="160"/>
      <c r="C53" s="161"/>
      <c r="D53" s="161"/>
      <c r="E53" s="161"/>
      <c r="F53" s="162"/>
      <c r="G53" s="164"/>
      <c r="H53" s="1"/>
    </row>
    <row r="54" spans="1:8" ht="15" customHeight="1" x14ac:dyDescent="0.25">
      <c r="A54" s="1"/>
      <c r="B54" s="157" t="s">
        <v>15</v>
      </c>
      <c r="C54" s="158"/>
      <c r="D54" s="158"/>
      <c r="E54" s="158"/>
      <c r="F54" s="159"/>
      <c r="G54" s="163">
        <f>G48*100/2300</f>
        <v>0</v>
      </c>
      <c r="H54" s="1"/>
    </row>
    <row r="55" spans="1:8" x14ac:dyDescent="0.25">
      <c r="A55" s="1"/>
      <c r="B55" s="160"/>
      <c r="C55" s="161"/>
      <c r="D55" s="161"/>
      <c r="E55" s="161"/>
      <c r="F55" s="162"/>
      <c r="G55" s="164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3" t="s">
        <v>51</v>
      </c>
      <c r="C57" s="3"/>
      <c r="D57" s="3"/>
      <c r="E57" s="3"/>
      <c r="F57" s="3"/>
      <c r="G57" s="3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3" t="s">
        <v>52</v>
      </c>
      <c r="C59" s="1"/>
      <c r="D59" s="1">
        <v>4</v>
      </c>
      <c r="E59" s="1">
        <v>9</v>
      </c>
      <c r="F59" s="1">
        <v>4</v>
      </c>
      <c r="G59" s="1"/>
      <c r="H59" s="1"/>
    </row>
    <row r="60" spans="1:8" x14ac:dyDescent="0.25">
      <c r="A60" s="1"/>
      <c r="B60" s="3"/>
      <c r="C60" s="1"/>
      <c r="D60" s="1"/>
      <c r="E60" s="1"/>
      <c r="F60" s="1"/>
      <c r="G60" s="1"/>
      <c r="H60" s="1"/>
    </row>
    <row r="61" spans="1:8" x14ac:dyDescent="0.25">
      <c r="B61" s="3" t="s">
        <v>53</v>
      </c>
      <c r="C61" s="1"/>
      <c r="D61" s="1">
        <f>D48*D59</f>
        <v>0</v>
      </c>
      <c r="E61" s="1">
        <f t="shared" ref="E61:F61" si="0">E48*E59</f>
        <v>0</v>
      </c>
      <c r="F61" s="1">
        <f t="shared" si="0"/>
        <v>0</v>
      </c>
      <c r="G61" s="1"/>
      <c r="H61" s="1"/>
    </row>
    <row r="62" spans="1:8" x14ac:dyDescent="0.25">
      <c r="B62" s="3"/>
      <c r="C62" s="1"/>
      <c r="D62" s="1"/>
      <c r="E62" s="1"/>
      <c r="F62" s="1"/>
      <c r="G62" s="1"/>
      <c r="H62" s="1"/>
    </row>
    <row r="63" spans="1:8" x14ac:dyDescent="0.25">
      <c r="B63" s="3" t="s">
        <v>54</v>
      </c>
      <c r="C63" s="1"/>
      <c r="D63" s="1">
        <f>D61+E61+F61</f>
        <v>0</v>
      </c>
      <c r="E63" s="1"/>
      <c r="F63" s="1"/>
      <c r="G63" s="1"/>
      <c r="H63" s="1"/>
    </row>
    <row r="64" spans="1:8" x14ac:dyDescent="0.25">
      <c r="B64" s="3"/>
      <c r="C64" s="1"/>
      <c r="D64" s="1"/>
      <c r="E64" s="1"/>
      <c r="F64" s="1"/>
      <c r="G64" s="1"/>
      <c r="H64" s="1"/>
    </row>
    <row r="65" spans="2:8" ht="30" x14ac:dyDescent="0.25">
      <c r="B65" s="4" t="s">
        <v>55</v>
      </c>
      <c r="C65" s="1"/>
      <c r="D65" s="1" t="e">
        <f>D61*100/D63</f>
        <v>#DIV/0!</v>
      </c>
      <c r="E65" s="1" t="e">
        <f>E61*100/D63</f>
        <v>#DIV/0!</v>
      </c>
      <c r="F65" s="1" t="e">
        <f>F61*100/D63</f>
        <v>#DIV/0!</v>
      </c>
      <c r="G65" s="1"/>
      <c r="H65" s="1"/>
    </row>
    <row r="66" spans="2:8" x14ac:dyDescent="0.25">
      <c r="B66" s="3"/>
      <c r="C66" s="1"/>
      <c r="D66" s="1"/>
      <c r="E66" s="1"/>
      <c r="F66" s="1"/>
      <c r="G66" s="1"/>
      <c r="H66" s="1"/>
    </row>
    <row r="67" spans="2:8" ht="45" x14ac:dyDescent="0.25">
      <c r="B67" s="4" t="s">
        <v>56</v>
      </c>
      <c r="C67" s="1"/>
      <c r="D67" s="3" t="s">
        <v>57</v>
      </c>
      <c r="E67" s="3" t="s">
        <v>58</v>
      </c>
      <c r="F67" s="3" t="s">
        <v>59</v>
      </c>
      <c r="G67" s="1"/>
      <c r="H67" s="1"/>
    </row>
  </sheetData>
  <mergeCells count="14">
    <mergeCell ref="B54:F55"/>
    <mergeCell ref="G54:G55"/>
    <mergeCell ref="B32:F32"/>
    <mergeCell ref="B33:H33"/>
    <mergeCell ref="B46:F46"/>
    <mergeCell ref="B47:F47"/>
    <mergeCell ref="B52:F53"/>
    <mergeCell ref="G52:G53"/>
    <mergeCell ref="B31:F31"/>
    <mergeCell ref="B2:H2"/>
    <mergeCell ref="B3:H3"/>
    <mergeCell ref="B16:F16"/>
    <mergeCell ref="B17:F17"/>
    <mergeCell ref="B18:H1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67"/>
  <sheetViews>
    <sheetView workbookViewId="0">
      <selection sqref="A1:H18"/>
    </sheetView>
  </sheetViews>
  <sheetFormatPr defaultRowHeight="15" x14ac:dyDescent="0.25"/>
  <cols>
    <col min="2" max="2" width="27.140625" customWidth="1"/>
    <col min="8" max="8" width="45.57031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54" t="s">
        <v>27</v>
      </c>
      <c r="C2" s="155"/>
      <c r="D2" s="155"/>
      <c r="E2" s="155"/>
      <c r="F2" s="155"/>
      <c r="G2" s="155"/>
      <c r="H2" s="156"/>
    </row>
    <row r="3" spans="1:8" x14ac:dyDescent="0.25">
      <c r="A3" s="1"/>
      <c r="B3" s="154" t="s">
        <v>9</v>
      </c>
      <c r="C3" s="155"/>
      <c r="D3" s="155"/>
      <c r="E3" s="155"/>
      <c r="F3" s="155"/>
      <c r="G3" s="155"/>
      <c r="H3" s="156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3" t="s">
        <v>10</v>
      </c>
      <c r="C14" s="1"/>
      <c r="D14" s="1">
        <f>SUM(D4:D13)</f>
        <v>0</v>
      </c>
      <c r="E14" s="1">
        <f>SUM(E4:E13)</f>
        <v>0</v>
      </c>
      <c r="F14" s="1">
        <f>SUM(F4:F13)</f>
        <v>0</v>
      </c>
      <c r="G14" s="1">
        <f>SUM(G4:G13)</f>
        <v>0</v>
      </c>
      <c r="H14" s="1"/>
    </row>
    <row r="15" spans="1:8" x14ac:dyDescent="0.25">
      <c r="A15" s="1"/>
      <c r="B15" s="3" t="s">
        <v>11</v>
      </c>
      <c r="C15" s="1"/>
      <c r="D15" s="1">
        <v>1</v>
      </c>
      <c r="E15" s="1" t="e">
        <f>E14/D14</f>
        <v>#DIV/0!</v>
      </c>
      <c r="F15" s="1" t="e">
        <f>F14/D14</f>
        <v>#DIV/0!</v>
      </c>
      <c r="G15" s="1"/>
      <c r="H15" s="1"/>
    </row>
    <row r="16" spans="1:8" x14ac:dyDescent="0.25">
      <c r="A16" s="1"/>
      <c r="B16" s="154" t="s">
        <v>49</v>
      </c>
      <c r="C16" s="165"/>
      <c r="D16" s="165"/>
      <c r="E16" s="165"/>
      <c r="F16" s="166"/>
      <c r="G16" s="1" t="e">
        <f>G14*60/G48</f>
        <v>#DIV/0!</v>
      </c>
      <c r="H16" s="1"/>
    </row>
    <row r="17" spans="1:8" x14ac:dyDescent="0.25">
      <c r="A17" s="1"/>
      <c r="B17" s="154" t="s">
        <v>50</v>
      </c>
      <c r="C17" s="165"/>
      <c r="D17" s="165"/>
      <c r="E17" s="165"/>
      <c r="F17" s="166"/>
      <c r="G17" s="1" t="e">
        <f>G14*70/G48</f>
        <v>#DIV/0!</v>
      </c>
      <c r="H17" s="1"/>
    </row>
    <row r="18" spans="1:8" x14ac:dyDescent="0.25">
      <c r="A18" s="1"/>
      <c r="B18" s="154" t="s">
        <v>12</v>
      </c>
      <c r="C18" s="155"/>
      <c r="D18" s="155"/>
      <c r="E18" s="155"/>
      <c r="F18" s="155"/>
      <c r="G18" s="155"/>
      <c r="H18" s="156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3" t="s">
        <v>10</v>
      </c>
      <c r="C29" s="1"/>
      <c r="D29" s="1">
        <f>SUM(D19:D28)</f>
        <v>0</v>
      </c>
      <c r="E29" s="1">
        <f>SUM(E19:E28)</f>
        <v>0</v>
      </c>
      <c r="F29" s="1">
        <f>SUM(F19:F28)</f>
        <v>0</v>
      </c>
      <c r="G29" s="1">
        <f>SUM(G19:G28)</f>
        <v>0</v>
      </c>
      <c r="H29" s="1"/>
    </row>
    <row r="30" spans="1:8" x14ac:dyDescent="0.25">
      <c r="A30" s="1"/>
      <c r="B30" s="3" t="s">
        <v>11</v>
      </c>
      <c r="C30" s="1"/>
      <c r="D30" s="1">
        <v>1</v>
      </c>
      <c r="E30" s="1" t="e">
        <f>E29/D29</f>
        <v>#DIV/0!</v>
      </c>
      <c r="F30" s="1" t="e">
        <f>F29/D29</f>
        <v>#DIV/0!</v>
      </c>
      <c r="G30" s="1"/>
      <c r="H30" s="1"/>
    </row>
    <row r="31" spans="1:8" x14ac:dyDescent="0.25">
      <c r="A31" s="1"/>
      <c r="B31" s="154" t="s">
        <v>49</v>
      </c>
      <c r="C31" s="165"/>
      <c r="D31" s="165"/>
      <c r="E31" s="165"/>
      <c r="F31" s="166"/>
      <c r="G31" s="1" t="e">
        <f>G29*60/G48</f>
        <v>#DIV/0!</v>
      </c>
      <c r="H31" s="1"/>
    </row>
    <row r="32" spans="1:8" x14ac:dyDescent="0.25">
      <c r="A32" s="1"/>
      <c r="B32" s="154" t="s">
        <v>50</v>
      </c>
      <c r="C32" s="165"/>
      <c r="D32" s="165"/>
      <c r="E32" s="165"/>
      <c r="F32" s="166"/>
      <c r="G32" s="1" t="e">
        <f>G29*70/G48</f>
        <v>#DIV/0!</v>
      </c>
      <c r="H32" s="1"/>
    </row>
    <row r="33" spans="1:8" x14ac:dyDescent="0.25">
      <c r="A33" s="1"/>
      <c r="B33" s="154" t="s">
        <v>13</v>
      </c>
      <c r="C33" s="155"/>
      <c r="D33" s="155"/>
      <c r="E33" s="155"/>
      <c r="F33" s="155"/>
      <c r="G33" s="155"/>
      <c r="H33" s="156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3" t="s">
        <v>10</v>
      </c>
      <c r="C44" s="1"/>
      <c r="D44" s="1">
        <f>SUM(D34:D43)</f>
        <v>0</v>
      </c>
      <c r="E44" s="1">
        <f>SUM(E34:E43)</f>
        <v>0</v>
      </c>
      <c r="F44" s="1">
        <f>SUM(F34:F43)</f>
        <v>0</v>
      </c>
      <c r="G44" s="1">
        <f>SUM(G34:G43)</f>
        <v>0</v>
      </c>
      <c r="H44" s="1"/>
    </row>
    <row r="45" spans="1:8" x14ac:dyDescent="0.25">
      <c r="A45" s="1"/>
      <c r="B45" s="3" t="s">
        <v>11</v>
      </c>
      <c r="C45" s="1"/>
      <c r="D45" s="1">
        <v>1</v>
      </c>
      <c r="E45" s="1" t="e">
        <f>E44/D44</f>
        <v>#DIV/0!</v>
      </c>
      <c r="F45" s="1" t="e">
        <f>F44/D44</f>
        <v>#DIV/0!</v>
      </c>
      <c r="G45" s="1"/>
      <c r="H45" s="1"/>
    </row>
    <row r="46" spans="1:8" x14ac:dyDescent="0.25">
      <c r="A46" s="1"/>
      <c r="B46" s="154" t="s">
        <v>49</v>
      </c>
      <c r="C46" s="165"/>
      <c r="D46" s="165"/>
      <c r="E46" s="165"/>
      <c r="F46" s="166"/>
      <c r="G46" s="1" t="e">
        <f>G44*60/G48</f>
        <v>#DIV/0!</v>
      </c>
      <c r="H46" s="1"/>
    </row>
    <row r="47" spans="1:8" x14ac:dyDescent="0.25">
      <c r="A47" s="1"/>
      <c r="B47" s="154" t="s">
        <v>50</v>
      </c>
      <c r="C47" s="165"/>
      <c r="D47" s="165"/>
      <c r="E47" s="165"/>
      <c r="F47" s="166"/>
      <c r="G47" s="1" t="e">
        <f>G44*70/G48</f>
        <v>#DIV/0!</v>
      </c>
      <c r="H47" s="1"/>
    </row>
    <row r="48" spans="1:8" x14ac:dyDescent="0.25">
      <c r="A48" s="1"/>
      <c r="B48" s="3" t="s">
        <v>14</v>
      </c>
      <c r="C48" s="1"/>
      <c r="D48" s="1">
        <f>D14+D29+D44</f>
        <v>0</v>
      </c>
      <c r="E48" s="1">
        <f>E14+E29+E44</f>
        <v>0</v>
      </c>
      <c r="F48" s="1">
        <f>F14+F29+F44</f>
        <v>0</v>
      </c>
      <c r="G48" s="1">
        <f>G14+G29+G44</f>
        <v>0</v>
      </c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3" t="s">
        <v>11</v>
      </c>
      <c r="C50" s="1"/>
      <c r="D50" s="1">
        <v>1</v>
      </c>
      <c r="E50" s="1" t="e">
        <f>E48/D48</f>
        <v>#DIV/0!</v>
      </c>
      <c r="F50" s="1" t="e">
        <f>F48/D48</f>
        <v>#DIV/0!</v>
      </c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ht="15" customHeight="1" x14ac:dyDescent="0.25">
      <c r="A52" s="1"/>
      <c r="B52" s="157" t="s">
        <v>16</v>
      </c>
      <c r="C52" s="158"/>
      <c r="D52" s="158"/>
      <c r="E52" s="158"/>
      <c r="F52" s="159"/>
      <c r="G52" s="163">
        <f>G48*100/2100</f>
        <v>0</v>
      </c>
      <c r="H52" s="1"/>
    </row>
    <row r="53" spans="1:8" x14ac:dyDescent="0.25">
      <c r="A53" s="1"/>
      <c r="B53" s="160"/>
      <c r="C53" s="161"/>
      <c r="D53" s="161"/>
      <c r="E53" s="161"/>
      <c r="F53" s="162"/>
      <c r="G53" s="164"/>
      <c r="H53" s="1"/>
    </row>
    <row r="54" spans="1:8" ht="15" customHeight="1" x14ac:dyDescent="0.25">
      <c r="A54" s="1"/>
      <c r="B54" s="157" t="s">
        <v>15</v>
      </c>
      <c r="C54" s="158"/>
      <c r="D54" s="158"/>
      <c r="E54" s="158"/>
      <c r="F54" s="159"/>
      <c r="G54" s="163">
        <f>G48*100/2300</f>
        <v>0</v>
      </c>
      <c r="H54" s="1"/>
    </row>
    <row r="55" spans="1:8" x14ac:dyDescent="0.25">
      <c r="A55" s="1"/>
      <c r="B55" s="160"/>
      <c r="C55" s="161"/>
      <c r="D55" s="161"/>
      <c r="E55" s="161"/>
      <c r="F55" s="162"/>
      <c r="G55" s="164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3" t="s">
        <v>51</v>
      </c>
      <c r="C57" s="3"/>
      <c r="D57" s="3"/>
      <c r="E57" s="3"/>
      <c r="F57" s="3"/>
      <c r="G57" s="3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3" t="s">
        <v>52</v>
      </c>
      <c r="C59" s="1"/>
      <c r="D59" s="1">
        <v>4</v>
      </c>
      <c r="E59" s="1">
        <v>9</v>
      </c>
      <c r="F59" s="1">
        <v>4</v>
      </c>
      <c r="G59" s="1"/>
      <c r="H59" s="1"/>
    </row>
    <row r="60" spans="1:8" x14ac:dyDescent="0.25">
      <c r="A60" s="1"/>
      <c r="B60" s="3"/>
      <c r="C60" s="1"/>
      <c r="D60" s="1"/>
      <c r="E60" s="1"/>
      <c r="F60" s="1"/>
      <c r="G60" s="1"/>
      <c r="H60" s="1"/>
    </row>
    <row r="61" spans="1:8" x14ac:dyDescent="0.25">
      <c r="B61" s="3" t="s">
        <v>53</v>
      </c>
      <c r="C61" s="1"/>
      <c r="D61" s="1">
        <f>D48*D59</f>
        <v>0</v>
      </c>
      <c r="E61" s="1">
        <f t="shared" ref="E61:F61" si="0">E48*E59</f>
        <v>0</v>
      </c>
      <c r="F61" s="1">
        <f t="shared" si="0"/>
        <v>0</v>
      </c>
      <c r="G61" s="1"/>
      <c r="H61" s="1"/>
    </row>
    <row r="62" spans="1:8" x14ac:dyDescent="0.25">
      <c r="B62" s="3"/>
      <c r="C62" s="1"/>
      <c r="D62" s="1"/>
      <c r="E62" s="1"/>
      <c r="F62" s="1"/>
      <c r="G62" s="1"/>
      <c r="H62" s="1"/>
    </row>
    <row r="63" spans="1:8" x14ac:dyDescent="0.25">
      <c r="B63" s="3" t="s">
        <v>54</v>
      </c>
      <c r="C63" s="1"/>
      <c r="D63" s="1">
        <f>D61+E61+F61</f>
        <v>0</v>
      </c>
      <c r="E63" s="1"/>
      <c r="F63" s="1"/>
      <c r="G63" s="1"/>
      <c r="H63" s="1"/>
    </row>
    <row r="64" spans="1:8" x14ac:dyDescent="0.25">
      <c r="B64" s="3"/>
      <c r="C64" s="1"/>
      <c r="D64" s="1"/>
      <c r="E64" s="1"/>
      <c r="F64" s="1"/>
      <c r="G64" s="1"/>
      <c r="H64" s="1"/>
    </row>
    <row r="65" spans="2:8" ht="30" x14ac:dyDescent="0.25">
      <c r="B65" s="4" t="s">
        <v>55</v>
      </c>
      <c r="C65" s="1"/>
      <c r="D65" s="1" t="e">
        <f>D61*100/D63</f>
        <v>#DIV/0!</v>
      </c>
      <c r="E65" s="1" t="e">
        <f>E61*100/D63</f>
        <v>#DIV/0!</v>
      </c>
      <c r="F65" s="1" t="e">
        <f>F61*100/D63</f>
        <v>#DIV/0!</v>
      </c>
      <c r="G65" s="1"/>
      <c r="H65" s="1"/>
    </row>
    <row r="66" spans="2:8" x14ac:dyDescent="0.25">
      <c r="B66" s="3"/>
      <c r="C66" s="1"/>
      <c r="D66" s="1"/>
      <c r="E66" s="1"/>
      <c r="F66" s="1"/>
      <c r="G66" s="1"/>
      <c r="H66" s="1"/>
    </row>
    <row r="67" spans="2:8" ht="45" x14ac:dyDescent="0.25">
      <c r="B67" s="4" t="s">
        <v>56</v>
      </c>
      <c r="C67" s="1"/>
      <c r="D67" s="3" t="s">
        <v>57</v>
      </c>
      <c r="E67" s="3" t="s">
        <v>58</v>
      </c>
      <c r="F67" s="3" t="s">
        <v>59</v>
      </c>
      <c r="G67" s="1"/>
      <c r="H67" s="1"/>
    </row>
  </sheetData>
  <mergeCells count="14">
    <mergeCell ref="B54:F55"/>
    <mergeCell ref="G54:G55"/>
    <mergeCell ref="B32:F32"/>
    <mergeCell ref="B33:H33"/>
    <mergeCell ref="B46:F46"/>
    <mergeCell ref="B47:F47"/>
    <mergeCell ref="B52:F53"/>
    <mergeCell ref="G52:G53"/>
    <mergeCell ref="B31:F31"/>
    <mergeCell ref="B2:H2"/>
    <mergeCell ref="B3:H3"/>
    <mergeCell ref="B16:F16"/>
    <mergeCell ref="B17:F17"/>
    <mergeCell ref="B18:H1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67"/>
  <sheetViews>
    <sheetView topLeftCell="A5" workbookViewId="0">
      <selection activeCell="H72" sqref="H72:H73"/>
    </sheetView>
  </sheetViews>
  <sheetFormatPr defaultRowHeight="15" x14ac:dyDescent="0.25"/>
  <cols>
    <col min="2" max="2" width="27.28515625" customWidth="1"/>
    <col min="8" max="8" width="46.1406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54" t="s">
        <v>28</v>
      </c>
      <c r="C2" s="155"/>
      <c r="D2" s="155"/>
      <c r="E2" s="155"/>
      <c r="F2" s="155"/>
      <c r="G2" s="155"/>
      <c r="H2" s="156"/>
    </row>
    <row r="3" spans="1:8" x14ac:dyDescent="0.25">
      <c r="A3" s="1"/>
      <c r="B3" s="154" t="s">
        <v>9</v>
      </c>
      <c r="C3" s="155"/>
      <c r="D3" s="155"/>
      <c r="E3" s="155"/>
      <c r="F3" s="155"/>
      <c r="G3" s="155"/>
      <c r="H3" s="156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3" t="s">
        <v>10</v>
      </c>
      <c r="C14" s="1"/>
      <c r="D14" s="1">
        <f>SUM(D4:D13)</f>
        <v>0</v>
      </c>
      <c r="E14" s="1">
        <f>SUM(E4:E13)</f>
        <v>0</v>
      </c>
      <c r="F14" s="1">
        <f>SUM(F4:F13)</f>
        <v>0</v>
      </c>
      <c r="G14" s="1">
        <f>SUM(G4:G13)</f>
        <v>0</v>
      </c>
      <c r="H14" s="1"/>
    </row>
    <row r="15" spans="1:8" x14ac:dyDescent="0.25">
      <c r="A15" s="1"/>
      <c r="B15" s="3" t="s">
        <v>11</v>
      </c>
      <c r="C15" s="1"/>
      <c r="D15" s="1">
        <v>1</v>
      </c>
      <c r="E15" s="1" t="e">
        <f>E14/D14</f>
        <v>#DIV/0!</v>
      </c>
      <c r="F15" s="1" t="e">
        <f>F14/D14</f>
        <v>#DIV/0!</v>
      </c>
      <c r="G15" s="1"/>
      <c r="H15" s="1"/>
    </row>
    <row r="16" spans="1:8" x14ac:dyDescent="0.25">
      <c r="A16" s="1"/>
      <c r="B16" s="154" t="s">
        <v>49</v>
      </c>
      <c r="C16" s="165"/>
      <c r="D16" s="165"/>
      <c r="E16" s="165"/>
      <c r="F16" s="166"/>
      <c r="G16" s="1" t="e">
        <f>G14*60/G48</f>
        <v>#DIV/0!</v>
      </c>
      <c r="H16" s="1"/>
    </row>
    <row r="17" spans="1:8" x14ac:dyDescent="0.25">
      <c r="A17" s="1"/>
      <c r="B17" s="154" t="s">
        <v>50</v>
      </c>
      <c r="C17" s="165"/>
      <c r="D17" s="165"/>
      <c r="E17" s="165"/>
      <c r="F17" s="166"/>
      <c r="G17" s="1" t="e">
        <f>G14*70/G48</f>
        <v>#DIV/0!</v>
      </c>
      <c r="H17" s="1"/>
    </row>
    <row r="18" spans="1:8" x14ac:dyDescent="0.25">
      <c r="A18" s="1"/>
      <c r="B18" s="154" t="s">
        <v>12</v>
      </c>
      <c r="C18" s="155"/>
      <c r="D18" s="155"/>
      <c r="E18" s="155"/>
      <c r="F18" s="155"/>
      <c r="G18" s="155"/>
      <c r="H18" s="156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3" t="s">
        <v>10</v>
      </c>
      <c r="C29" s="1"/>
      <c r="D29" s="1">
        <f>SUM(D19:D28)</f>
        <v>0</v>
      </c>
      <c r="E29" s="1">
        <f>SUM(E19:E28)</f>
        <v>0</v>
      </c>
      <c r="F29" s="1">
        <f>SUM(F19:F28)</f>
        <v>0</v>
      </c>
      <c r="G29" s="1">
        <f>SUM(G19:G28)</f>
        <v>0</v>
      </c>
      <c r="H29" s="1"/>
    </row>
    <row r="30" spans="1:8" x14ac:dyDescent="0.25">
      <c r="A30" s="1"/>
      <c r="B30" s="3" t="s">
        <v>11</v>
      </c>
      <c r="C30" s="1"/>
      <c r="D30" s="1">
        <v>1</v>
      </c>
      <c r="E30" s="1" t="e">
        <f>E29/D29</f>
        <v>#DIV/0!</v>
      </c>
      <c r="F30" s="1" t="e">
        <f>F29/D29</f>
        <v>#DIV/0!</v>
      </c>
      <c r="G30" s="1"/>
      <c r="H30" s="1"/>
    </row>
    <row r="31" spans="1:8" x14ac:dyDescent="0.25">
      <c r="A31" s="1"/>
      <c r="B31" s="154" t="s">
        <v>49</v>
      </c>
      <c r="C31" s="165"/>
      <c r="D31" s="165"/>
      <c r="E31" s="165"/>
      <c r="F31" s="166"/>
      <c r="G31" s="1" t="e">
        <f>G29*60/G48</f>
        <v>#DIV/0!</v>
      </c>
      <c r="H31" s="1"/>
    </row>
    <row r="32" spans="1:8" x14ac:dyDescent="0.25">
      <c r="A32" s="1"/>
      <c r="B32" s="154" t="s">
        <v>50</v>
      </c>
      <c r="C32" s="165"/>
      <c r="D32" s="165"/>
      <c r="E32" s="165"/>
      <c r="F32" s="166"/>
      <c r="G32" s="1" t="e">
        <f>G29*70/G48</f>
        <v>#DIV/0!</v>
      </c>
      <c r="H32" s="1"/>
    </row>
    <row r="33" spans="1:8" x14ac:dyDescent="0.25">
      <c r="A33" s="1"/>
      <c r="B33" s="154" t="s">
        <v>13</v>
      </c>
      <c r="C33" s="155"/>
      <c r="D33" s="155"/>
      <c r="E33" s="155"/>
      <c r="F33" s="155"/>
      <c r="G33" s="155"/>
      <c r="H33" s="156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3" t="s">
        <v>10</v>
      </c>
      <c r="C44" s="1"/>
      <c r="D44" s="1">
        <f>SUM(D34:D43)</f>
        <v>0</v>
      </c>
      <c r="E44" s="1">
        <f>SUM(E34:E43)</f>
        <v>0</v>
      </c>
      <c r="F44" s="1">
        <f>SUM(F34:F43)</f>
        <v>0</v>
      </c>
      <c r="G44" s="1">
        <f>SUM(G34:G43)</f>
        <v>0</v>
      </c>
      <c r="H44" s="1"/>
    </row>
    <row r="45" spans="1:8" x14ac:dyDescent="0.25">
      <c r="A45" s="1"/>
      <c r="B45" s="3" t="s">
        <v>11</v>
      </c>
      <c r="C45" s="1"/>
      <c r="D45" s="1">
        <v>1</v>
      </c>
      <c r="E45" s="1" t="e">
        <f>E44/D44</f>
        <v>#DIV/0!</v>
      </c>
      <c r="F45" s="1" t="e">
        <f>F44/D44</f>
        <v>#DIV/0!</v>
      </c>
      <c r="G45" s="1"/>
      <c r="H45" s="1"/>
    </row>
    <row r="46" spans="1:8" x14ac:dyDescent="0.25">
      <c r="A46" s="1"/>
      <c r="B46" s="154" t="s">
        <v>49</v>
      </c>
      <c r="C46" s="165"/>
      <c r="D46" s="165"/>
      <c r="E46" s="165"/>
      <c r="F46" s="166"/>
      <c r="G46" s="1" t="e">
        <f>G44*60/G48</f>
        <v>#DIV/0!</v>
      </c>
      <c r="H46" s="1"/>
    </row>
    <row r="47" spans="1:8" x14ac:dyDescent="0.25">
      <c r="A47" s="1"/>
      <c r="B47" s="154" t="s">
        <v>50</v>
      </c>
      <c r="C47" s="165"/>
      <c r="D47" s="165"/>
      <c r="E47" s="165"/>
      <c r="F47" s="166"/>
      <c r="G47" s="1" t="e">
        <f>G44*70/G48</f>
        <v>#DIV/0!</v>
      </c>
      <c r="H47" s="1"/>
    </row>
    <row r="48" spans="1:8" x14ac:dyDescent="0.25">
      <c r="A48" s="1"/>
      <c r="B48" s="3" t="s">
        <v>14</v>
      </c>
      <c r="C48" s="1"/>
      <c r="D48" s="1">
        <f>D14+D29+D44</f>
        <v>0</v>
      </c>
      <c r="E48" s="1">
        <f>E14+E29+E44</f>
        <v>0</v>
      </c>
      <c r="F48" s="1">
        <f>F14+F29+F44</f>
        <v>0</v>
      </c>
      <c r="G48" s="1">
        <f>G14+G29+G44</f>
        <v>0</v>
      </c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3" t="s">
        <v>11</v>
      </c>
      <c r="C50" s="1"/>
      <c r="D50" s="1">
        <v>1</v>
      </c>
      <c r="E50" s="1" t="e">
        <f>E48/D48</f>
        <v>#DIV/0!</v>
      </c>
      <c r="F50" s="1" t="e">
        <f>F48/D48</f>
        <v>#DIV/0!</v>
      </c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ht="15" customHeight="1" x14ac:dyDescent="0.25">
      <c r="A52" s="1"/>
      <c r="B52" s="157" t="s">
        <v>16</v>
      </c>
      <c r="C52" s="158"/>
      <c r="D52" s="158"/>
      <c r="E52" s="158"/>
      <c r="F52" s="159"/>
      <c r="G52" s="163">
        <f>G48*100/2100</f>
        <v>0</v>
      </c>
      <c r="H52" s="1"/>
    </row>
    <row r="53" spans="1:8" x14ac:dyDescent="0.25">
      <c r="A53" s="1"/>
      <c r="B53" s="160"/>
      <c r="C53" s="161"/>
      <c r="D53" s="161"/>
      <c r="E53" s="161"/>
      <c r="F53" s="162"/>
      <c r="G53" s="164"/>
      <c r="H53" s="1"/>
    </row>
    <row r="54" spans="1:8" ht="15" customHeight="1" x14ac:dyDescent="0.25">
      <c r="A54" s="1"/>
      <c r="B54" s="157" t="s">
        <v>15</v>
      </c>
      <c r="C54" s="158"/>
      <c r="D54" s="158"/>
      <c r="E54" s="158"/>
      <c r="F54" s="159"/>
      <c r="G54" s="163">
        <f>G48*100/2300</f>
        <v>0</v>
      </c>
      <c r="H54" s="1"/>
    </row>
    <row r="55" spans="1:8" x14ac:dyDescent="0.25">
      <c r="A55" s="1"/>
      <c r="B55" s="160"/>
      <c r="C55" s="161"/>
      <c r="D55" s="161"/>
      <c r="E55" s="161"/>
      <c r="F55" s="162"/>
      <c r="G55" s="164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3" t="s">
        <v>51</v>
      </c>
      <c r="C57" s="3"/>
      <c r="D57" s="3"/>
      <c r="E57" s="3"/>
      <c r="F57" s="3"/>
      <c r="G57" s="3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3" t="s">
        <v>52</v>
      </c>
      <c r="C59" s="1"/>
      <c r="D59" s="1">
        <v>4</v>
      </c>
      <c r="E59" s="1">
        <v>9</v>
      </c>
      <c r="F59" s="1">
        <v>4</v>
      </c>
      <c r="G59" s="1"/>
      <c r="H59" s="1"/>
    </row>
    <row r="60" spans="1:8" x14ac:dyDescent="0.25">
      <c r="A60" s="1"/>
      <c r="B60" s="3"/>
      <c r="C60" s="1"/>
      <c r="D60" s="1"/>
      <c r="E60" s="1"/>
      <c r="F60" s="1"/>
      <c r="G60" s="1"/>
      <c r="H60" s="1"/>
    </row>
    <row r="61" spans="1:8" x14ac:dyDescent="0.25">
      <c r="B61" s="3" t="s">
        <v>53</v>
      </c>
      <c r="C61" s="1"/>
      <c r="D61" s="1">
        <f>D48*D59</f>
        <v>0</v>
      </c>
      <c r="E61" s="1">
        <f t="shared" ref="E61:F61" si="0">E48*E59</f>
        <v>0</v>
      </c>
      <c r="F61" s="1">
        <f t="shared" si="0"/>
        <v>0</v>
      </c>
      <c r="G61" s="1"/>
      <c r="H61" s="1"/>
    </row>
    <row r="62" spans="1:8" x14ac:dyDescent="0.25">
      <c r="B62" s="3"/>
      <c r="C62" s="1"/>
      <c r="D62" s="1"/>
      <c r="E62" s="1"/>
      <c r="F62" s="1"/>
      <c r="G62" s="1"/>
      <c r="H62" s="1"/>
    </row>
    <row r="63" spans="1:8" x14ac:dyDescent="0.25">
      <c r="B63" s="3" t="s">
        <v>54</v>
      </c>
      <c r="C63" s="1"/>
      <c r="D63" s="1">
        <f>D61+E61+F61</f>
        <v>0</v>
      </c>
      <c r="E63" s="1"/>
      <c r="F63" s="1"/>
      <c r="G63" s="1"/>
      <c r="H63" s="1"/>
    </row>
    <row r="64" spans="1:8" x14ac:dyDescent="0.25">
      <c r="B64" s="3"/>
      <c r="C64" s="1"/>
      <c r="D64" s="1"/>
      <c r="E64" s="1"/>
      <c r="F64" s="1"/>
      <c r="G64" s="1"/>
      <c r="H64" s="1"/>
    </row>
    <row r="65" spans="2:8" ht="30" x14ac:dyDescent="0.25">
      <c r="B65" s="4" t="s">
        <v>55</v>
      </c>
      <c r="C65" s="1"/>
      <c r="D65" s="1" t="e">
        <f>D61*100/D63</f>
        <v>#DIV/0!</v>
      </c>
      <c r="E65" s="1" t="e">
        <f>E61*100/D63</f>
        <v>#DIV/0!</v>
      </c>
      <c r="F65" s="1" t="e">
        <f>F61*100/D63</f>
        <v>#DIV/0!</v>
      </c>
      <c r="G65" s="1"/>
      <c r="H65" s="1"/>
    </row>
    <row r="66" spans="2:8" x14ac:dyDescent="0.25">
      <c r="B66" s="3"/>
      <c r="C66" s="1"/>
      <c r="D66" s="1"/>
      <c r="E66" s="1"/>
      <c r="F66" s="1"/>
      <c r="G66" s="1"/>
      <c r="H66" s="1"/>
    </row>
    <row r="67" spans="2:8" ht="45" x14ac:dyDescent="0.25">
      <c r="B67" s="4" t="s">
        <v>56</v>
      </c>
      <c r="C67" s="1"/>
      <c r="D67" s="3" t="s">
        <v>57</v>
      </c>
      <c r="E67" s="3" t="s">
        <v>58</v>
      </c>
      <c r="F67" s="3" t="s">
        <v>59</v>
      </c>
      <c r="G67" s="1"/>
      <c r="H67" s="1"/>
    </row>
  </sheetData>
  <mergeCells count="14">
    <mergeCell ref="B54:F55"/>
    <mergeCell ref="G54:G55"/>
    <mergeCell ref="B32:F32"/>
    <mergeCell ref="B33:H33"/>
    <mergeCell ref="B46:F46"/>
    <mergeCell ref="B47:F47"/>
    <mergeCell ref="B52:F53"/>
    <mergeCell ref="G52:G53"/>
    <mergeCell ref="B31:F31"/>
    <mergeCell ref="B2:H2"/>
    <mergeCell ref="B3:H3"/>
    <mergeCell ref="B16:F16"/>
    <mergeCell ref="B17:F17"/>
    <mergeCell ref="B18:H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67"/>
  <sheetViews>
    <sheetView workbookViewId="0">
      <selection activeCell="B57" sqref="B57:H67"/>
    </sheetView>
  </sheetViews>
  <sheetFormatPr defaultRowHeight="15" x14ac:dyDescent="0.25"/>
  <cols>
    <col min="2" max="2" width="26.7109375" customWidth="1"/>
    <col min="8" max="8" width="45.710937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54" t="s">
        <v>29</v>
      </c>
      <c r="C2" s="155"/>
      <c r="D2" s="155"/>
      <c r="E2" s="155"/>
      <c r="F2" s="155"/>
      <c r="G2" s="155"/>
      <c r="H2" s="156"/>
    </row>
    <row r="3" spans="1:8" x14ac:dyDescent="0.25">
      <c r="A3" s="1"/>
      <c r="B3" s="154" t="s">
        <v>9</v>
      </c>
      <c r="C3" s="155"/>
      <c r="D3" s="155"/>
      <c r="E3" s="155"/>
      <c r="F3" s="155"/>
      <c r="G3" s="155"/>
      <c r="H3" s="156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3" t="s">
        <v>10</v>
      </c>
      <c r="C14" s="1"/>
      <c r="D14" s="1">
        <f>SUM(D4:D13)</f>
        <v>0</v>
      </c>
      <c r="E14" s="1">
        <f>SUM(E4:E13)</f>
        <v>0</v>
      </c>
      <c r="F14" s="1">
        <f>SUM(F4:F13)</f>
        <v>0</v>
      </c>
      <c r="G14" s="1">
        <f>SUM(G4:G13)</f>
        <v>0</v>
      </c>
      <c r="H14" s="1"/>
    </row>
    <row r="15" spans="1:8" x14ac:dyDescent="0.25">
      <c r="A15" s="1"/>
      <c r="B15" s="3" t="s">
        <v>11</v>
      </c>
      <c r="C15" s="1"/>
      <c r="D15" s="1">
        <v>1</v>
      </c>
      <c r="E15" s="1" t="e">
        <f>E14/D14</f>
        <v>#DIV/0!</v>
      </c>
      <c r="F15" s="1" t="e">
        <f>F14/D14</f>
        <v>#DIV/0!</v>
      </c>
      <c r="G15" s="1"/>
      <c r="H15" s="1"/>
    </row>
    <row r="16" spans="1:8" x14ac:dyDescent="0.25">
      <c r="A16" s="1"/>
      <c r="B16" s="154" t="s">
        <v>49</v>
      </c>
      <c r="C16" s="165"/>
      <c r="D16" s="165"/>
      <c r="E16" s="165"/>
      <c r="F16" s="166"/>
      <c r="G16" s="1" t="e">
        <f>G14*60/G48</f>
        <v>#DIV/0!</v>
      </c>
      <c r="H16" s="1"/>
    </row>
    <row r="17" spans="1:8" x14ac:dyDescent="0.25">
      <c r="A17" s="1"/>
      <c r="B17" s="154" t="s">
        <v>50</v>
      </c>
      <c r="C17" s="165"/>
      <c r="D17" s="165"/>
      <c r="E17" s="165"/>
      <c r="F17" s="166"/>
      <c r="G17" s="1" t="e">
        <f>G14*70/G48</f>
        <v>#DIV/0!</v>
      </c>
      <c r="H17" s="1"/>
    </row>
    <row r="18" spans="1:8" x14ac:dyDescent="0.25">
      <c r="A18" s="1"/>
      <c r="B18" s="154" t="s">
        <v>12</v>
      </c>
      <c r="C18" s="155"/>
      <c r="D18" s="155"/>
      <c r="E18" s="155"/>
      <c r="F18" s="155"/>
      <c r="G18" s="155"/>
      <c r="H18" s="156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3" t="s">
        <v>10</v>
      </c>
      <c r="C29" s="1"/>
      <c r="D29" s="1">
        <f>SUM(D19:D28)</f>
        <v>0</v>
      </c>
      <c r="E29" s="1">
        <f>SUM(E19:E28)</f>
        <v>0</v>
      </c>
      <c r="F29" s="1">
        <f>SUM(F19:F28)</f>
        <v>0</v>
      </c>
      <c r="G29" s="1">
        <f>SUM(G19:G28)</f>
        <v>0</v>
      </c>
      <c r="H29" s="1"/>
    </row>
    <row r="30" spans="1:8" x14ac:dyDescent="0.25">
      <c r="A30" s="1"/>
      <c r="B30" s="3" t="s">
        <v>11</v>
      </c>
      <c r="C30" s="1"/>
      <c r="D30" s="1">
        <v>1</v>
      </c>
      <c r="E30" s="1" t="e">
        <f>E29/D29</f>
        <v>#DIV/0!</v>
      </c>
      <c r="F30" s="1" t="e">
        <f>F29/D29</f>
        <v>#DIV/0!</v>
      </c>
      <c r="G30" s="1"/>
      <c r="H30" s="1"/>
    </row>
    <row r="31" spans="1:8" x14ac:dyDescent="0.25">
      <c r="A31" s="1"/>
      <c r="B31" s="154" t="s">
        <v>49</v>
      </c>
      <c r="C31" s="165"/>
      <c r="D31" s="165"/>
      <c r="E31" s="165"/>
      <c r="F31" s="166"/>
      <c r="G31" s="1" t="e">
        <f>G29*60/G48</f>
        <v>#DIV/0!</v>
      </c>
      <c r="H31" s="1"/>
    </row>
    <row r="32" spans="1:8" x14ac:dyDescent="0.25">
      <c r="A32" s="1"/>
      <c r="B32" s="154" t="s">
        <v>50</v>
      </c>
      <c r="C32" s="165"/>
      <c r="D32" s="165"/>
      <c r="E32" s="165"/>
      <c r="F32" s="166"/>
      <c r="G32" s="1" t="e">
        <f>G29*70/G48</f>
        <v>#DIV/0!</v>
      </c>
      <c r="H32" s="1"/>
    </row>
    <row r="33" spans="1:8" x14ac:dyDescent="0.25">
      <c r="A33" s="1"/>
      <c r="B33" s="154" t="s">
        <v>13</v>
      </c>
      <c r="C33" s="155"/>
      <c r="D33" s="155"/>
      <c r="E33" s="155"/>
      <c r="F33" s="155"/>
      <c r="G33" s="155"/>
      <c r="H33" s="156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3" t="s">
        <v>10</v>
      </c>
      <c r="C44" s="1"/>
      <c r="D44" s="1">
        <f>SUM(D34:D43)</f>
        <v>0</v>
      </c>
      <c r="E44" s="1">
        <f>SUM(E34:E43)</f>
        <v>0</v>
      </c>
      <c r="F44" s="1">
        <f>SUM(F34:F43)</f>
        <v>0</v>
      </c>
      <c r="G44" s="1">
        <f>SUM(G34:G43)</f>
        <v>0</v>
      </c>
      <c r="H44" s="1"/>
    </row>
    <row r="45" spans="1:8" x14ac:dyDescent="0.25">
      <c r="A45" s="1"/>
      <c r="B45" s="3" t="s">
        <v>11</v>
      </c>
      <c r="C45" s="1"/>
      <c r="D45" s="1">
        <v>1</v>
      </c>
      <c r="E45" s="1" t="e">
        <f>E44/D44</f>
        <v>#DIV/0!</v>
      </c>
      <c r="F45" s="1" t="e">
        <f>F44/D44</f>
        <v>#DIV/0!</v>
      </c>
      <c r="G45" s="1"/>
      <c r="H45" s="1"/>
    </row>
    <row r="46" spans="1:8" x14ac:dyDescent="0.25">
      <c r="A46" s="1"/>
      <c r="B46" s="154" t="s">
        <v>49</v>
      </c>
      <c r="C46" s="165"/>
      <c r="D46" s="165"/>
      <c r="E46" s="165"/>
      <c r="F46" s="166"/>
      <c r="G46" s="1" t="e">
        <f>G44*60/G48</f>
        <v>#DIV/0!</v>
      </c>
      <c r="H46" s="1"/>
    </row>
    <row r="47" spans="1:8" x14ac:dyDescent="0.25">
      <c r="A47" s="1"/>
      <c r="B47" s="154" t="s">
        <v>50</v>
      </c>
      <c r="C47" s="165"/>
      <c r="D47" s="165"/>
      <c r="E47" s="165"/>
      <c r="F47" s="166"/>
      <c r="G47" s="1" t="e">
        <f>G44*70/G48</f>
        <v>#DIV/0!</v>
      </c>
      <c r="H47" s="1"/>
    </row>
    <row r="48" spans="1:8" x14ac:dyDescent="0.25">
      <c r="A48" s="1"/>
      <c r="B48" s="3" t="s">
        <v>14</v>
      </c>
      <c r="C48" s="1"/>
      <c r="D48" s="1">
        <f>D14+D29+D44</f>
        <v>0</v>
      </c>
      <c r="E48" s="1">
        <f>E14+E29+E44</f>
        <v>0</v>
      </c>
      <c r="F48" s="1">
        <f>F14+F29+F44</f>
        <v>0</v>
      </c>
      <c r="G48" s="1">
        <f>G14+G29+G44</f>
        <v>0</v>
      </c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3" t="s">
        <v>11</v>
      </c>
      <c r="C50" s="1"/>
      <c r="D50" s="1">
        <v>1</v>
      </c>
      <c r="E50" s="1" t="e">
        <f>E48/D48</f>
        <v>#DIV/0!</v>
      </c>
      <c r="F50" s="1" t="e">
        <f>F48/D48</f>
        <v>#DIV/0!</v>
      </c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ht="15" customHeight="1" x14ac:dyDescent="0.25">
      <c r="A52" s="1"/>
      <c r="B52" s="157" t="s">
        <v>16</v>
      </c>
      <c r="C52" s="158"/>
      <c r="D52" s="158"/>
      <c r="E52" s="158"/>
      <c r="F52" s="159"/>
      <c r="G52" s="163">
        <f>G48*100/2100</f>
        <v>0</v>
      </c>
      <c r="H52" s="1"/>
    </row>
    <row r="53" spans="1:8" x14ac:dyDescent="0.25">
      <c r="A53" s="1"/>
      <c r="B53" s="160"/>
      <c r="C53" s="161"/>
      <c r="D53" s="161"/>
      <c r="E53" s="161"/>
      <c r="F53" s="162"/>
      <c r="G53" s="164"/>
      <c r="H53" s="1"/>
    </row>
    <row r="54" spans="1:8" ht="15" customHeight="1" x14ac:dyDescent="0.25">
      <c r="A54" s="1"/>
      <c r="B54" s="157" t="s">
        <v>15</v>
      </c>
      <c r="C54" s="158"/>
      <c r="D54" s="158"/>
      <c r="E54" s="158"/>
      <c r="F54" s="159"/>
      <c r="G54" s="163">
        <f>G48*100/2300</f>
        <v>0</v>
      </c>
      <c r="H54" s="1"/>
    </row>
    <row r="55" spans="1:8" x14ac:dyDescent="0.25">
      <c r="A55" s="1"/>
      <c r="B55" s="160"/>
      <c r="C55" s="161"/>
      <c r="D55" s="161"/>
      <c r="E55" s="161"/>
      <c r="F55" s="162"/>
      <c r="G55" s="164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3" t="s">
        <v>51</v>
      </c>
      <c r="C57" s="3"/>
      <c r="D57" s="3"/>
      <c r="E57" s="3"/>
      <c r="F57" s="3"/>
      <c r="G57" s="3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3" t="s">
        <v>52</v>
      </c>
      <c r="C59" s="1"/>
      <c r="D59" s="1">
        <v>4</v>
      </c>
      <c r="E59" s="1">
        <v>9</v>
      </c>
      <c r="F59" s="1">
        <v>4</v>
      </c>
      <c r="G59" s="1"/>
      <c r="H59" s="1"/>
    </row>
    <row r="60" spans="1:8" x14ac:dyDescent="0.25">
      <c r="A60" s="1"/>
      <c r="B60" s="3"/>
      <c r="C60" s="1"/>
      <c r="D60" s="1"/>
      <c r="E60" s="1"/>
      <c r="F60" s="1"/>
      <c r="G60" s="1"/>
      <c r="H60" s="1"/>
    </row>
    <row r="61" spans="1:8" x14ac:dyDescent="0.25">
      <c r="B61" s="3" t="s">
        <v>53</v>
      </c>
      <c r="C61" s="1"/>
      <c r="D61" s="1">
        <f>D48*D59</f>
        <v>0</v>
      </c>
      <c r="E61" s="1">
        <f t="shared" ref="E61:F61" si="0">E48*E59</f>
        <v>0</v>
      </c>
      <c r="F61" s="1">
        <f t="shared" si="0"/>
        <v>0</v>
      </c>
      <c r="G61" s="1"/>
      <c r="H61" s="1"/>
    </row>
    <row r="62" spans="1:8" x14ac:dyDescent="0.25">
      <c r="B62" s="3"/>
      <c r="C62" s="1"/>
      <c r="D62" s="1"/>
      <c r="E62" s="1"/>
      <c r="F62" s="1"/>
      <c r="G62" s="1"/>
      <c r="H62" s="1"/>
    </row>
    <row r="63" spans="1:8" x14ac:dyDescent="0.25">
      <c r="B63" s="3" t="s">
        <v>54</v>
      </c>
      <c r="C63" s="1"/>
      <c r="D63" s="1">
        <f>D61+E61+F61</f>
        <v>0</v>
      </c>
      <c r="E63" s="1"/>
      <c r="F63" s="1"/>
      <c r="G63" s="1"/>
      <c r="H63" s="1"/>
    </row>
    <row r="64" spans="1:8" x14ac:dyDescent="0.25">
      <c r="B64" s="3"/>
      <c r="C64" s="1"/>
      <c r="D64" s="1"/>
      <c r="E64" s="1"/>
      <c r="F64" s="1"/>
      <c r="G64" s="1"/>
      <c r="H64" s="1"/>
    </row>
    <row r="65" spans="2:8" ht="30" x14ac:dyDescent="0.25">
      <c r="B65" s="4" t="s">
        <v>55</v>
      </c>
      <c r="C65" s="1"/>
      <c r="D65" s="1" t="e">
        <f>D61*100/D63</f>
        <v>#DIV/0!</v>
      </c>
      <c r="E65" s="1" t="e">
        <f>E61*100/D63</f>
        <v>#DIV/0!</v>
      </c>
      <c r="F65" s="1" t="e">
        <f>F61*100/D63</f>
        <v>#DIV/0!</v>
      </c>
      <c r="G65" s="1"/>
      <c r="H65" s="1"/>
    </row>
    <row r="66" spans="2:8" x14ac:dyDescent="0.25">
      <c r="B66" s="3"/>
      <c r="C66" s="1"/>
      <c r="D66" s="1"/>
      <c r="E66" s="1"/>
      <c r="F66" s="1"/>
      <c r="G66" s="1"/>
      <c r="H66" s="1"/>
    </row>
    <row r="67" spans="2:8" ht="45" x14ac:dyDescent="0.25">
      <c r="B67" s="4" t="s">
        <v>56</v>
      </c>
      <c r="C67" s="1"/>
      <c r="D67" s="3" t="s">
        <v>57</v>
      </c>
      <c r="E67" s="3" t="s">
        <v>58</v>
      </c>
      <c r="F67" s="3" t="s">
        <v>59</v>
      </c>
      <c r="G67" s="1"/>
      <c r="H67" s="1"/>
    </row>
  </sheetData>
  <mergeCells count="14">
    <mergeCell ref="B54:F55"/>
    <mergeCell ref="G54:G55"/>
    <mergeCell ref="B32:F32"/>
    <mergeCell ref="B33:H33"/>
    <mergeCell ref="B46:F46"/>
    <mergeCell ref="B47:F47"/>
    <mergeCell ref="B52:F53"/>
    <mergeCell ref="G52:G53"/>
    <mergeCell ref="B31:F31"/>
    <mergeCell ref="B2:H2"/>
    <mergeCell ref="B3:H3"/>
    <mergeCell ref="B16:F16"/>
    <mergeCell ref="B17:F17"/>
    <mergeCell ref="B18:H1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38"/>
  <sheetViews>
    <sheetView topLeftCell="B7" workbookViewId="0">
      <selection activeCell="F6" sqref="F6"/>
    </sheetView>
  </sheetViews>
  <sheetFormatPr defaultRowHeight="15" x14ac:dyDescent="0.25"/>
  <cols>
    <col min="2" max="2" width="24.7109375" customWidth="1"/>
    <col min="8" max="8" width="35.7109375" customWidth="1"/>
  </cols>
  <sheetData>
    <row r="1" spans="1:8" x14ac:dyDescent="0.25">
      <c r="A1" s="167" t="s">
        <v>30</v>
      </c>
      <c r="B1" s="168"/>
      <c r="C1" s="168"/>
      <c r="D1" s="168"/>
      <c r="E1" s="168"/>
      <c r="F1" s="168"/>
      <c r="G1" s="168"/>
      <c r="H1" s="169"/>
    </row>
    <row r="2" spans="1:8" x14ac:dyDescent="0.25">
      <c r="A2" s="170"/>
      <c r="B2" s="171"/>
      <c r="C2" s="171"/>
      <c r="D2" s="171"/>
      <c r="E2" s="171"/>
      <c r="F2" s="171"/>
      <c r="G2" s="171"/>
      <c r="H2" s="172"/>
    </row>
    <row r="3" spans="1:8" ht="60" x14ac:dyDescent="0.25">
      <c r="A3" s="1"/>
      <c r="B3" s="1" t="s">
        <v>0</v>
      </c>
      <c r="C3" s="2"/>
      <c r="D3" s="1" t="s">
        <v>2</v>
      </c>
      <c r="E3" s="1" t="s">
        <v>3</v>
      </c>
      <c r="F3" s="1" t="s">
        <v>4</v>
      </c>
      <c r="G3" s="2" t="s">
        <v>5</v>
      </c>
      <c r="H3" s="2" t="s">
        <v>6</v>
      </c>
    </row>
    <row r="4" spans="1:8" x14ac:dyDescent="0.25">
      <c r="A4" s="1"/>
      <c r="B4" s="3" t="s">
        <v>31</v>
      </c>
      <c r="C4" s="1"/>
      <c r="D4" s="1">
        <v>54.71</v>
      </c>
      <c r="E4" s="1">
        <v>47.36</v>
      </c>
      <c r="F4" s="1">
        <v>230.34</v>
      </c>
      <c r="G4" s="49">
        <v>1563.9</v>
      </c>
      <c r="H4" s="1"/>
    </row>
    <row r="5" spans="1:8" x14ac:dyDescent="0.25">
      <c r="A5" s="1"/>
      <c r="B5" s="3" t="s">
        <v>32</v>
      </c>
      <c r="C5" s="1"/>
      <c r="D5" s="1">
        <v>47.09</v>
      </c>
      <c r="E5" s="1">
        <v>48.66</v>
      </c>
      <c r="F5" s="1">
        <v>205.8</v>
      </c>
      <c r="G5" s="1">
        <v>1528.66</v>
      </c>
      <c r="H5" s="1"/>
    </row>
    <row r="6" spans="1:8" x14ac:dyDescent="0.25">
      <c r="A6" s="1"/>
      <c r="B6" s="3" t="s">
        <v>33</v>
      </c>
      <c r="C6" s="1"/>
      <c r="D6" s="1">
        <v>60.18</v>
      </c>
      <c r="E6" s="1">
        <v>58.61</v>
      </c>
      <c r="F6" s="1">
        <v>211.22</v>
      </c>
      <c r="G6" s="49">
        <v>1659.7</v>
      </c>
      <c r="H6" s="1"/>
    </row>
    <row r="7" spans="1:8" x14ac:dyDescent="0.25">
      <c r="A7" s="1"/>
      <c r="B7" s="3" t="s">
        <v>34</v>
      </c>
      <c r="C7" s="1"/>
      <c r="D7" s="1">
        <v>55.11</v>
      </c>
      <c r="E7" s="1">
        <v>39.69</v>
      </c>
      <c r="F7" s="1">
        <v>256.24</v>
      </c>
      <c r="G7" s="49">
        <v>1567.72</v>
      </c>
      <c r="H7" s="1"/>
    </row>
    <row r="8" spans="1:8" x14ac:dyDescent="0.25">
      <c r="A8" s="1"/>
      <c r="B8" s="3" t="s">
        <v>35</v>
      </c>
      <c r="C8" s="1"/>
      <c r="D8" s="1">
        <v>41.32</v>
      </c>
      <c r="E8" s="1">
        <v>60.72</v>
      </c>
      <c r="F8" s="1">
        <v>213.4</v>
      </c>
      <c r="G8" s="1">
        <v>1441.1</v>
      </c>
      <c r="H8" s="1"/>
    </row>
    <row r="9" spans="1:8" x14ac:dyDescent="0.25">
      <c r="A9" s="1"/>
      <c r="B9" s="3" t="s">
        <v>36</v>
      </c>
      <c r="C9" s="1"/>
      <c r="D9" s="1">
        <v>51.2</v>
      </c>
      <c r="E9" s="1">
        <v>73.7</v>
      </c>
      <c r="F9" s="1">
        <v>218.25</v>
      </c>
      <c r="G9" s="1">
        <v>1675.7</v>
      </c>
      <c r="H9" s="1"/>
    </row>
    <row r="10" spans="1:8" x14ac:dyDescent="0.25">
      <c r="A10" s="1"/>
      <c r="B10" s="3" t="s">
        <v>37</v>
      </c>
      <c r="C10" s="1"/>
      <c r="D10" s="1">
        <v>76.05</v>
      </c>
      <c r="E10" s="1">
        <v>58.39</v>
      </c>
      <c r="F10" s="1">
        <v>249.89</v>
      </c>
      <c r="G10" s="1">
        <v>1800.86</v>
      </c>
      <c r="H10" s="1"/>
    </row>
    <row r="11" spans="1:8" x14ac:dyDescent="0.25">
      <c r="A11" s="1"/>
      <c r="B11" s="3" t="s">
        <v>38</v>
      </c>
      <c r="C11" s="1"/>
      <c r="D11" s="1">
        <v>45.42</v>
      </c>
      <c r="E11" s="1">
        <v>62.57</v>
      </c>
      <c r="F11" s="1">
        <v>215.6</v>
      </c>
      <c r="G11" s="1">
        <v>1577.66</v>
      </c>
      <c r="H11" s="1"/>
    </row>
    <row r="12" spans="1:8" x14ac:dyDescent="0.25">
      <c r="A12" s="1"/>
      <c r="B12" s="3" t="s">
        <v>39</v>
      </c>
      <c r="C12" s="1"/>
      <c r="D12" s="1">
        <v>63.25</v>
      </c>
      <c r="E12" s="1">
        <v>60.61</v>
      </c>
      <c r="F12" s="1">
        <v>235.11</v>
      </c>
      <c r="G12" s="1">
        <v>1626.34</v>
      </c>
      <c r="H12" s="1"/>
    </row>
    <row r="13" spans="1:8" x14ac:dyDescent="0.25">
      <c r="A13" s="1"/>
      <c r="B13" s="3" t="s">
        <v>40</v>
      </c>
      <c r="C13" s="1"/>
      <c r="D13" s="1">
        <v>46.5</v>
      </c>
      <c r="E13" s="1">
        <v>52.76</v>
      </c>
      <c r="F13" s="1">
        <v>210.3</v>
      </c>
      <c r="G13" s="49">
        <v>1535.9</v>
      </c>
      <c r="H13" s="1"/>
    </row>
    <row r="14" spans="1:8" x14ac:dyDescent="0.25">
      <c r="A14" s="1"/>
      <c r="B14" s="3" t="s">
        <v>41</v>
      </c>
      <c r="C14" s="1"/>
      <c r="D14" s="1"/>
      <c r="E14" s="1"/>
      <c r="F14" s="1"/>
      <c r="G14" s="1"/>
      <c r="H14" s="1"/>
    </row>
    <row r="15" spans="1:8" x14ac:dyDescent="0.25">
      <c r="A15" s="1"/>
      <c r="B15" s="3" t="s">
        <v>42</v>
      </c>
      <c r="C15" s="1"/>
      <c r="D15" s="1"/>
      <c r="E15" s="1"/>
      <c r="F15" s="1"/>
      <c r="G15" s="1"/>
      <c r="H15" s="1"/>
    </row>
    <row r="16" spans="1:8" x14ac:dyDescent="0.25">
      <c r="A16" s="1"/>
      <c r="B16" s="3" t="s">
        <v>43</v>
      </c>
      <c r="C16" s="1"/>
      <c r="D16" s="1"/>
      <c r="E16" s="1"/>
      <c r="F16" s="1"/>
      <c r="G16" s="1"/>
      <c r="H16" s="1"/>
    </row>
    <row r="17" spans="1:8" x14ac:dyDescent="0.25">
      <c r="A17" s="1"/>
      <c r="B17" s="3" t="s">
        <v>44</v>
      </c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 t="s">
        <v>48</v>
      </c>
      <c r="C19" s="1"/>
      <c r="D19" s="1">
        <f>SUM(D4:D17)</f>
        <v>540.83000000000004</v>
      </c>
      <c r="E19" s="1">
        <f>SUM(E4:E17)</f>
        <v>563.07000000000005</v>
      </c>
      <c r="F19" s="1">
        <f>SUM(F4:F17)</f>
        <v>2246.15</v>
      </c>
      <c r="G19" s="1">
        <f>SUM(G4:G17)</f>
        <v>15977.54</v>
      </c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3" t="s">
        <v>45</v>
      </c>
      <c r="C21" s="1"/>
      <c r="D21" s="163">
        <f>D19/D24</f>
        <v>54.083000000000006</v>
      </c>
      <c r="E21" s="163">
        <f t="shared" ref="E21:G21" si="0">E19/E24</f>
        <v>56.307000000000002</v>
      </c>
      <c r="F21" s="163">
        <f t="shared" si="0"/>
        <v>224.61500000000001</v>
      </c>
      <c r="G21" s="163">
        <f t="shared" si="0"/>
        <v>1597.7540000000001</v>
      </c>
      <c r="H21" s="1"/>
    </row>
    <row r="22" spans="1:8" x14ac:dyDescent="0.25">
      <c r="A22" s="1"/>
      <c r="B22" s="1"/>
      <c r="C22" s="1"/>
      <c r="D22" s="164"/>
      <c r="E22" s="164"/>
      <c r="F22" s="164"/>
      <c r="G22" s="164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3" t="s">
        <v>60</v>
      </c>
      <c r="C24" s="1"/>
      <c r="D24" s="1">
        <v>10</v>
      </c>
      <c r="E24" s="1">
        <v>10</v>
      </c>
      <c r="F24" s="1">
        <v>10</v>
      </c>
      <c r="G24" s="1">
        <v>10</v>
      </c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3" t="s">
        <v>11</v>
      </c>
      <c r="C26" s="1"/>
      <c r="D26" s="1">
        <v>1</v>
      </c>
      <c r="E26" s="1">
        <f>E21/D21</f>
        <v>1.0411219791801489</v>
      </c>
      <c r="F26" s="1">
        <f>F21/D21</f>
        <v>4.1531534863080815</v>
      </c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3" t="s">
        <v>51</v>
      </c>
      <c r="C28" s="3"/>
      <c r="D28" s="3"/>
      <c r="E28" s="3"/>
      <c r="F28" s="3"/>
      <c r="G28" s="3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"/>
      <c r="B30" s="3" t="s">
        <v>52</v>
      </c>
      <c r="C30" s="1"/>
      <c r="D30" s="1">
        <v>4</v>
      </c>
      <c r="E30" s="1">
        <v>9</v>
      </c>
      <c r="F30" s="1">
        <v>4</v>
      </c>
      <c r="G30" s="1"/>
      <c r="H30" s="1"/>
    </row>
    <row r="31" spans="1:8" x14ac:dyDescent="0.25">
      <c r="A31" s="1"/>
      <c r="B31" s="3"/>
      <c r="C31" s="1"/>
      <c r="D31" s="1"/>
      <c r="E31" s="1"/>
      <c r="F31" s="1"/>
      <c r="G31" s="1"/>
      <c r="H31" s="1"/>
    </row>
    <row r="32" spans="1:8" x14ac:dyDescent="0.25">
      <c r="B32" s="3" t="s">
        <v>53</v>
      </c>
      <c r="C32" s="1"/>
      <c r="D32" s="1">
        <f>D19*D30</f>
        <v>2163.3200000000002</v>
      </c>
      <c r="E32" s="1">
        <f t="shared" ref="E32:F32" si="1">E19*E30</f>
        <v>5067.63</v>
      </c>
      <c r="F32" s="1">
        <f t="shared" si="1"/>
        <v>8984.6</v>
      </c>
      <c r="G32" s="1"/>
      <c r="H32" s="1"/>
    </row>
    <row r="33" spans="2:8" x14ac:dyDescent="0.25">
      <c r="B33" s="3"/>
      <c r="C33" s="1"/>
      <c r="D33" s="1"/>
      <c r="E33" s="1"/>
      <c r="F33" s="1"/>
      <c r="G33" s="1"/>
      <c r="H33" s="1"/>
    </row>
    <row r="34" spans="2:8" x14ac:dyDescent="0.25">
      <c r="B34" s="3" t="s">
        <v>54</v>
      </c>
      <c r="C34" s="1"/>
      <c r="D34" s="1">
        <f>D32+E32+F32</f>
        <v>16215.550000000001</v>
      </c>
      <c r="E34" s="1"/>
      <c r="F34" s="1"/>
      <c r="G34" s="1"/>
      <c r="H34" s="1"/>
    </row>
    <row r="35" spans="2:8" x14ac:dyDescent="0.25">
      <c r="B35" s="3"/>
      <c r="C35" s="1"/>
      <c r="D35" s="1"/>
      <c r="E35" s="1"/>
      <c r="F35" s="1"/>
      <c r="G35" s="1"/>
      <c r="H35" s="1"/>
    </row>
    <row r="36" spans="2:8" ht="30" x14ac:dyDescent="0.25">
      <c r="B36" s="4" t="s">
        <v>55</v>
      </c>
      <c r="C36" s="1"/>
      <c r="D36" s="1">
        <f>D32*100/D34</f>
        <v>13.341021426963625</v>
      </c>
      <c r="E36" s="1">
        <f>E32*100/D34</f>
        <v>31.251668922731575</v>
      </c>
      <c r="F36" s="1">
        <f>F32*100/D34</f>
        <v>55.407309650304796</v>
      </c>
      <c r="G36" s="1"/>
    </row>
    <row r="37" spans="2:8" x14ac:dyDescent="0.25">
      <c r="B37" s="3"/>
      <c r="C37" s="1"/>
      <c r="D37" s="1"/>
      <c r="E37" s="1"/>
      <c r="F37" s="1"/>
      <c r="G37" s="1"/>
    </row>
    <row r="38" spans="2:8" ht="45" x14ac:dyDescent="0.25">
      <c r="B38" s="4" t="s">
        <v>56</v>
      </c>
      <c r="C38" s="1"/>
      <c r="D38" s="3" t="s">
        <v>57</v>
      </c>
      <c r="E38" s="3" t="s">
        <v>58</v>
      </c>
      <c r="F38" s="3" t="s">
        <v>59</v>
      </c>
      <c r="G38" s="1"/>
    </row>
  </sheetData>
  <mergeCells count="5">
    <mergeCell ref="A1:H2"/>
    <mergeCell ref="D21:D22"/>
    <mergeCell ref="E21:E22"/>
    <mergeCell ref="F21:F22"/>
    <mergeCell ref="G21:G22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25"/>
  <sheetViews>
    <sheetView workbookViewId="0">
      <selection activeCell="F12" sqref="F12"/>
    </sheetView>
  </sheetViews>
  <sheetFormatPr defaultRowHeight="15" x14ac:dyDescent="0.25"/>
  <cols>
    <col min="3" max="3" width="27.42578125" customWidth="1"/>
    <col min="8" max="8" width="38.140625" customWidth="1"/>
  </cols>
  <sheetData>
    <row r="1" spans="1:8" x14ac:dyDescent="0.25">
      <c r="A1" s="167" t="s">
        <v>46</v>
      </c>
      <c r="B1" s="168"/>
      <c r="C1" s="168"/>
      <c r="D1" s="168"/>
      <c r="E1" s="168"/>
      <c r="F1" s="168"/>
      <c r="G1" s="168"/>
      <c r="H1" s="169"/>
    </row>
    <row r="2" spans="1:8" x14ac:dyDescent="0.25">
      <c r="A2" s="170"/>
      <c r="B2" s="171"/>
      <c r="C2" s="171"/>
      <c r="D2" s="171"/>
      <c r="E2" s="171"/>
      <c r="F2" s="171"/>
      <c r="G2" s="171"/>
      <c r="H2" s="172"/>
    </row>
    <row r="3" spans="1:8" ht="30" x14ac:dyDescent="0.25">
      <c r="A3" s="1"/>
      <c r="B3" s="154"/>
      <c r="C3" s="156"/>
      <c r="D3" s="3" t="s">
        <v>47</v>
      </c>
      <c r="E3" s="3" t="s">
        <v>12</v>
      </c>
      <c r="F3" s="4" t="s">
        <v>13</v>
      </c>
      <c r="G3" s="2"/>
      <c r="H3" s="2" t="s">
        <v>6</v>
      </c>
    </row>
    <row r="4" spans="1:8" x14ac:dyDescent="0.25">
      <c r="A4" s="1"/>
      <c r="B4" s="3" t="s">
        <v>31</v>
      </c>
      <c r="C4" s="1"/>
      <c r="D4" s="1">
        <v>20.54</v>
      </c>
      <c r="E4" s="1">
        <v>29.97</v>
      </c>
      <c r="F4" s="1">
        <v>14.47</v>
      </c>
      <c r="G4" s="1"/>
      <c r="H4" s="1"/>
    </row>
    <row r="5" spans="1:8" x14ac:dyDescent="0.25">
      <c r="A5" s="1"/>
      <c r="B5" s="3" t="s">
        <v>32</v>
      </c>
      <c r="C5" s="1"/>
      <c r="D5" s="1">
        <v>16.989999999999998</v>
      </c>
      <c r="E5" s="1">
        <v>32.35</v>
      </c>
      <c r="F5" s="1">
        <v>15.65</v>
      </c>
      <c r="G5" s="1"/>
      <c r="H5" s="1"/>
    </row>
    <row r="6" spans="1:8" x14ac:dyDescent="0.25">
      <c r="A6" s="1"/>
      <c r="B6" s="3" t="s">
        <v>33</v>
      </c>
      <c r="C6" s="1"/>
      <c r="D6" s="1">
        <v>22.55</v>
      </c>
      <c r="E6" s="1">
        <v>29.86</v>
      </c>
      <c r="F6" s="1">
        <v>16.55</v>
      </c>
      <c r="G6" s="1"/>
      <c r="H6" s="1"/>
    </row>
    <row r="7" spans="1:8" x14ac:dyDescent="0.25">
      <c r="A7" s="1"/>
      <c r="B7" s="3" t="s">
        <v>34</v>
      </c>
      <c r="C7" s="1"/>
      <c r="D7" s="1">
        <v>18.41</v>
      </c>
      <c r="E7" s="1">
        <v>30.05</v>
      </c>
      <c r="F7" s="1">
        <v>16.52</v>
      </c>
      <c r="G7" s="1"/>
      <c r="H7" s="1"/>
    </row>
    <row r="8" spans="1:8" x14ac:dyDescent="0.25">
      <c r="A8" s="1"/>
      <c r="B8" s="3" t="s">
        <v>35</v>
      </c>
      <c r="C8" s="1"/>
      <c r="D8" s="1">
        <v>16.350000000000001</v>
      </c>
      <c r="E8" s="1">
        <v>34.72</v>
      </c>
      <c r="F8" s="1">
        <v>16.100000000000001</v>
      </c>
      <c r="G8" s="1"/>
      <c r="H8" s="1"/>
    </row>
    <row r="9" spans="1:8" x14ac:dyDescent="0.25">
      <c r="A9" s="1"/>
      <c r="B9" s="3" t="s">
        <v>36</v>
      </c>
      <c r="C9" s="1"/>
      <c r="D9" s="1">
        <v>21.26</v>
      </c>
      <c r="E9" s="1">
        <v>28.35</v>
      </c>
      <c r="F9" s="1">
        <v>15.37</v>
      </c>
      <c r="G9" s="1"/>
      <c r="H9" s="1"/>
    </row>
    <row r="10" spans="1:8" x14ac:dyDescent="0.25">
      <c r="A10" s="1"/>
      <c r="B10" s="3" t="s">
        <v>37</v>
      </c>
      <c r="C10" s="1"/>
      <c r="D10" s="1">
        <v>20.149999999999999</v>
      </c>
      <c r="E10" s="1">
        <v>28.12</v>
      </c>
      <c r="F10" s="1">
        <v>16.72</v>
      </c>
      <c r="G10" s="1"/>
      <c r="H10" s="1"/>
    </row>
    <row r="11" spans="1:8" x14ac:dyDescent="0.25">
      <c r="A11" s="1"/>
      <c r="B11" s="3" t="s">
        <v>38</v>
      </c>
      <c r="C11" s="1"/>
      <c r="D11" s="1">
        <v>18.64</v>
      </c>
      <c r="E11" s="1">
        <v>29.73</v>
      </c>
      <c r="F11" s="1">
        <v>16.61</v>
      </c>
      <c r="G11" s="1"/>
      <c r="H11" s="1"/>
    </row>
    <row r="12" spans="1:8" x14ac:dyDescent="0.25">
      <c r="A12" s="1"/>
      <c r="B12" s="3" t="s">
        <v>39</v>
      </c>
      <c r="C12" s="1"/>
      <c r="D12" s="1">
        <v>20.21</v>
      </c>
      <c r="E12" s="1">
        <v>27.33</v>
      </c>
      <c r="F12" s="1">
        <v>17.440000000000001</v>
      </c>
      <c r="G12" s="1"/>
      <c r="H12" s="1"/>
    </row>
    <row r="13" spans="1:8" x14ac:dyDescent="0.25">
      <c r="A13" s="1"/>
      <c r="B13" s="3" t="s">
        <v>40</v>
      </c>
      <c r="C13" s="1"/>
      <c r="D13" s="1">
        <v>18.57</v>
      </c>
      <c r="E13" s="1">
        <v>27.93</v>
      </c>
      <c r="F13" s="1">
        <v>18.48</v>
      </c>
      <c r="G13" s="1"/>
      <c r="H13" s="1"/>
    </row>
    <row r="14" spans="1:8" x14ac:dyDescent="0.25">
      <c r="A14" s="1"/>
      <c r="B14" s="3" t="s">
        <v>41</v>
      </c>
      <c r="C14" s="1"/>
      <c r="D14" s="1"/>
      <c r="E14" s="1"/>
      <c r="F14" s="1"/>
      <c r="G14" s="1"/>
      <c r="H14" s="1"/>
    </row>
    <row r="15" spans="1:8" x14ac:dyDescent="0.25">
      <c r="A15" s="1"/>
      <c r="B15" s="3" t="s">
        <v>42</v>
      </c>
      <c r="C15" s="1"/>
      <c r="D15" s="1"/>
      <c r="E15" s="1"/>
      <c r="F15" s="1"/>
      <c r="G15" s="1"/>
      <c r="H15" s="1"/>
    </row>
    <row r="16" spans="1:8" x14ac:dyDescent="0.25">
      <c r="A16" s="1"/>
      <c r="B16" s="3" t="s">
        <v>43</v>
      </c>
      <c r="C16" s="1"/>
      <c r="D16" s="1"/>
      <c r="E16" s="1"/>
      <c r="F16" s="1"/>
      <c r="G16" s="1"/>
      <c r="H16" s="1"/>
    </row>
    <row r="17" spans="1:8" x14ac:dyDescent="0.25">
      <c r="A17" s="1"/>
      <c r="B17" s="3" t="s">
        <v>44</v>
      </c>
      <c r="C17" s="1"/>
      <c r="D17" s="1"/>
      <c r="E17" s="1"/>
      <c r="F17" s="1"/>
      <c r="G17" s="1"/>
      <c r="H17" s="1"/>
    </row>
    <row r="18" spans="1:8" x14ac:dyDescent="0.25">
      <c r="A18" s="1"/>
      <c r="B18" s="173"/>
      <c r="C18" s="156"/>
      <c r="D18" s="1"/>
      <c r="E18" s="1"/>
      <c r="F18" s="1"/>
      <c r="G18" s="1"/>
      <c r="H18" s="1"/>
    </row>
    <row r="19" spans="1:8" x14ac:dyDescent="0.25">
      <c r="A19" s="1"/>
      <c r="B19" s="1" t="s">
        <v>48</v>
      </c>
      <c r="C19" s="1"/>
      <c r="D19" s="1">
        <f>SUM(D4:D17)</f>
        <v>193.67</v>
      </c>
      <c r="E19" s="1">
        <f>SUM(E4:E17)</f>
        <v>298.40999999999997</v>
      </c>
      <c r="F19" s="1">
        <f>SUM(F4:F17)</f>
        <v>163.91</v>
      </c>
      <c r="G19" s="1"/>
      <c r="H19" s="1"/>
    </row>
    <row r="20" spans="1:8" x14ac:dyDescent="0.25">
      <c r="A20" s="1"/>
      <c r="B20" s="173"/>
      <c r="C20" s="156"/>
      <c r="D20" s="1"/>
      <c r="E20" s="1"/>
      <c r="F20" s="1"/>
      <c r="G20" s="1"/>
      <c r="H20" s="1"/>
    </row>
    <row r="21" spans="1:8" x14ac:dyDescent="0.25">
      <c r="A21" s="1"/>
      <c r="B21" s="3" t="s">
        <v>45</v>
      </c>
      <c r="C21" s="1"/>
      <c r="D21" s="163">
        <f>D19/D24</f>
        <v>19.366999999999997</v>
      </c>
      <c r="E21" s="163">
        <f t="shared" ref="E21:F21" si="0">E19/E24</f>
        <v>29.840999999999998</v>
      </c>
      <c r="F21" s="163">
        <f t="shared" si="0"/>
        <v>16.390999999999998</v>
      </c>
      <c r="G21" s="163"/>
      <c r="H21" s="1"/>
    </row>
    <row r="22" spans="1:8" x14ac:dyDescent="0.25">
      <c r="A22" s="1"/>
      <c r="B22" s="1"/>
      <c r="C22" s="1"/>
      <c r="D22" s="164"/>
      <c r="E22" s="164"/>
      <c r="F22" s="164"/>
      <c r="G22" s="164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3" t="s">
        <v>60</v>
      </c>
      <c r="C24" s="1"/>
      <c r="D24" s="1">
        <v>10</v>
      </c>
      <c r="E24" s="1">
        <v>10</v>
      </c>
      <c r="F24" s="1">
        <v>10</v>
      </c>
      <c r="G24" s="1"/>
      <c r="H24" s="1"/>
    </row>
    <row r="25" spans="1:8" x14ac:dyDescent="0.25">
      <c r="A25" s="1"/>
      <c r="B25" s="173"/>
      <c r="C25" s="156"/>
      <c r="D25" s="1"/>
      <c r="E25" s="1"/>
      <c r="F25" s="1"/>
      <c r="G25" s="1"/>
      <c r="H25" s="1"/>
    </row>
  </sheetData>
  <mergeCells count="9">
    <mergeCell ref="B25:C25"/>
    <mergeCell ref="A1:H2"/>
    <mergeCell ref="B3:C3"/>
    <mergeCell ref="B18:C18"/>
    <mergeCell ref="B20:C20"/>
    <mergeCell ref="D21:D22"/>
    <mergeCell ref="E21:E22"/>
    <mergeCell ref="F21:F22"/>
    <mergeCell ref="G21:G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1"/>
  <sheetViews>
    <sheetView workbookViewId="0">
      <selection activeCell="C14" sqref="C14"/>
    </sheetView>
  </sheetViews>
  <sheetFormatPr defaultRowHeight="15" x14ac:dyDescent="0.25"/>
  <cols>
    <col min="1" max="1" width="4.28515625" customWidth="1"/>
    <col min="2" max="2" width="36.5703125" customWidth="1"/>
    <col min="8" max="8" width="46.140625" customWidth="1"/>
  </cols>
  <sheetData>
    <row r="1" spans="1:7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</row>
    <row r="2" spans="1:7" x14ac:dyDescent="0.25">
      <c r="A2" s="1"/>
      <c r="B2" s="5" t="s">
        <v>17</v>
      </c>
      <c r="C2" s="6"/>
      <c r="D2" s="6"/>
      <c r="E2" s="6"/>
      <c r="F2" s="6"/>
      <c r="G2" s="6"/>
    </row>
    <row r="3" spans="1:7" ht="15.75" thickBot="1" x14ac:dyDescent="0.3">
      <c r="A3" s="1"/>
      <c r="B3" s="5" t="s">
        <v>9</v>
      </c>
      <c r="C3" s="6"/>
      <c r="D3" s="6"/>
      <c r="E3" s="6"/>
      <c r="F3" s="6"/>
      <c r="G3" s="6"/>
    </row>
    <row r="4" spans="1:7" ht="19.5" customHeight="1" thickBot="1" x14ac:dyDescent="0.3">
      <c r="A4" s="1"/>
      <c r="B4" s="62" t="s">
        <v>94</v>
      </c>
      <c r="C4" s="63" t="s">
        <v>61</v>
      </c>
      <c r="D4" s="20">
        <v>14</v>
      </c>
      <c r="E4" s="20">
        <v>7.4</v>
      </c>
      <c r="F4" s="20">
        <v>16.899999999999999</v>
      </c>
      <c r="G4" s="20">
        <v>186</v>
      </c>
    </row>
    <row r="5" spans="1:7" ht="14.25" customHeight="1" thickBot="1" x14ac:dyDescent="0.3">
      <c r="A5" s="1"/>
      <c r="B5" s="59" t="s">
        <v>95</v>
      </c>
      <c r="C5" s="51">
        <v>200</v>
      </c>
      <c r="D5" s="20">
        <v>0.46</v>
      </c>
      <c r="E5" s="31">
        <v>0.1</v>
      </c>
      <c r="F5" s="20">
        <v>22.9</v>
      </c>
      <c r="G5" s="31">
        <v>93.32</v>
      </c>
    </row>
    <row r="6" spans="1:7" ht="15.75" customHeight="1" x14ac:dyDescent="0.25">
      <c r="A6" s="1"/>
      <c r="B6" s="64" t="s">
        <v>96</v>
      </c>
      <c r="C6" s="65">
        <v>45</v>
      </c>
      <c r="D6" s="94">
        <v>2</v>
      </c>
      <c r="E6" s="94">
        <v>6.7</v>
      </c>
      <c r="F6" s="94">
        <v>12.8</v>
      </c>
      <c r="G6" s="94">
        <v>120.3</v>
      </c>
    </row>
    <row r="7" spans="1:7" x14ac:dyDescent="0.25">
      <c r="A7" s="1"/>
      <c r="B7" s="3" t="s">
        <v>10</v>
      </c>
      <c r="C7" s="1"/>
      <c r="D7" s="1">
        <f>SUM(D4:D6)</f>
        <v>16.46</v>
      </c>
      <c r="E7" s="1">
        <f>SUM(E4:E6)</f>
        <v>14.2</v>
      </c>
      <c r="F7" s="1">
        <f>SUM(F4:F6)</f>
        <v>52.599999999999994</v>
      </c>
      <c r="G7" s="1">
        <f>SUM(G4:G6)</f>
        <v>399.62</v>
      </c>
    </row>
    <row r="8" spans="1:7" x14ac:dyDescent="0.25">
      <c r="A8" s="1"/>
      <c r="B8" s="3" t="s">
        <v>11</v>
      </c>
      <c r="C8" s="1"/>
      <c r="D8" s="1">
        <v>1</v>
      </c>
      <c r="E8" s="1">
        <f>E7/D7</f>
        <v>0.86269744835965967</v>
      </c>
      <c r="F8" s="1">
        <f>F7/D7</f>
        <v>3.1956257594167674</v>
      </c>
      <c r="G8" s="1"/>
    </row>
    <row r="9" spans="1:7" x14ac:dyDescent="0.25">
      <c r="A9" s="1"/>
      <c r="B9" s="154" t="s">
        <v>66</v>
      </c>
      <c r="C9" s="165"/>
      <c r="D9" s="165"/>
      <c r="E9" s="165"/>
      <c r="F9" s="166"/>
      <c r="G9" s="1">
        <f>G7*65/G30</f>
        <v>18.536440901727669</v>
      </c>
    </row>
    <row r="10" spans="1:7" x14ac:dyDescent="0.25">
      <c r="A10" s="1"/>
      <c r="B10" s="154" t="s">
        <v>65</v>
      </c>
      <c r="C10" s="165"/>
      <c r="D10" s="165"/>
      <c r="E10" s="165"/>
      <c r="F10" s="166"/>
      <c r="G10" s="1">
        <f>G7*75/G30</f>
        <v>21.388201040455005</v>
      </c>
    </row>
    <row r="11" spans="1:7" ht="15.75" thickBot="1" x14ac:dyDescent="0.3">
      <c r="A11" s="1"/>
      <c r="B11" s="5" t="s">
        <v>12</v>
      </c>
      <c r="C11" s="6"/>
      <c r="D11" s="6"/>
      <c r="E11" s="6"/>
      <c r="F11" s="6"/>
      <c r="G11" s="6"/>
    </row>
    <row r="12" spans="1:7" ht="32.25" thickBot="1" x14ac:dyDescent="0.3">
      <c r="A12" s="1"/>
      <c r="B12" s="112" t="s">
        <v>134</v>
      </c>
      <c r="C12" s="103">
        <v>50</v>
      </c>
      <c r="D12" s="104">
        <v>1.75</v>
      </c>
      <c r="E12" s="104">
        <v>4.3</v>
      </c>
      <c r="F12" s="104">
        <v>1.95</v>
      </c>
      <c r="G12" s="113">
        <v>64</v>
      </c>
    </row>
    <row r="13" spans="1:7" ht="16.5" thickBot="1" x14ac:dyDescent="0.3">
      <c r="A13" s="1"/>
      <c r="B13" s="112" t="s">
        <v>67</v>
      </c>
      <c r="C13" s="114">
        <v>150</v>
      </c>
      <c r="D13" s="106">
        <v>3.15</v>
      </c>
      <c r="E13" s="106">
        <v>4.95</v>
      </c>
      <c r="F13" s="106">
        <v>20.100000000000001</v>
      </c>
      <c r="G13" s="106">
        <v>138</v>
      </c>
    </row>
    <row r="14" spans="1:7" ht="16.5" thickBot="1" x14ac:dyDescent="0.3">
      <c r="A14" s="1"/>
      <c r="B14" s="112" t="s">
        <v>135</v>
      </c>
      <c r="C14" s="103">
        <v>60</v>
      </c>
      <c r="D14" s="115">
        <v>12.06</v>
      </c>
      <c r="E14" s="115">
        <v>8.4</v>
      </c>
      <c r="F14" s="115">
        <v>22.8</v>
      </c>
      <c r="G14" s="115">
        <v>124.2</v>
      </c>
    </row>
    <row r="15" spans="1:7" ht="32.25" thickBot="1" x14ac:dyDescent="0.3">
      <c r="A15" s="1"/>
      <c r="B15" s="107" t="s">
        <v>122</v>
      </c>
      <c r="C15" s="116">
        <v>200</v>
      </c>
      <c r="D15" s="104">
        <v>0.6</v>
      </c>
      <c r="E15" s="104"/>
      <c r="F15" s="104">
        <v>16.399999999999999</v>
      </c>
      <c r="G15" s="104">
        <v>75</v>
      </c>
    </row>
    <row r="16" spans="1:7" ht="16.5" thickBot="1" x14ac:dyDescent="0.3">
      <c r="A16" s="1"/>
      <c r="B16" s="110" t="s">
        <v>63</v>
      </c>
      <c r="C16" s="116">
        <v>30</v>
      </c>
      <c r="D16" s="104">
        <v>1.98</v>
      </c>
      <c r="E16" s="104">
        <v>0.36</v>
      </c>
      <c r="F16" s="104">
        <v>10.26</v>
      </c>
      <c r="G16" s="104">
        <v>54.3</v>
      </c>
    </row>
    <row r="17" spans="1:7" ht="16.5" thickBot="1" x14ac:dyDescent="0.3">
      <c r="A17" s="1"/>
      <c r="B17" s="107" t="s">
        <v>120</v>
      </c>
      <c r="C17" s="120">
        <v>200</v>
      </c>
      <c r="D17" s="104">
        <v>1.8</v>
      </c>
      <c r="E17" s="104">
        <v>0.4</v>
      </c>
      <c r="F17" s="104">
        <v>16.2</v>
      </c>
      <c r="G17" s="104">
        <v>178</v>
      </c>
    </row>
    <row r="18" spans="1:7" x14ac:dyDescent="0.25">
      <c r="A18" s="1"/>
      <c r="B18" s="3" t="s">
        <v>10</v>
      </c>
      <c r="C18" s="1"/>
      <c r="D18" s="1">
        <f>SUM(D12:D17)</f>
        <v>21.340000000000003</v>
      </c>
      <c r="E18" s="1">
        <f>SUM(E12:E17)</f>
        <v>18.409999999999997</v>
      </c>
      <c r="F18" s="1">
        <f>SUM(F12:F17)</f>
        <v>87.710000000000008</v>
      </c>
      <c r="G18" s="1">
        <f>SUM(G12:G17)</f>
        <v>633.5</v>
      </c>
    </row>
    <row r="19" spans="1:7" x14ac:dyDescent="0.25">
      <c r="A19" s="1"/>
      <c r="B19" s="3" t="s">
        <v>11</v>
      </c>
      <c r="C19" s="1"/>
      <c r="D19" s="1">
        <v>1</v>
      </c>
      <c r="E19" s="1">
        <f>E18/D18</f>
        <v>0.86269915651358919</v>
      </c>
      <c r="F19" s="1">
        <f>F18/D18</f>
        <v>4.11012183692596</v>
      </c>
      <c r="G19" s="1"/>
    </row>
    <row r="20" spans="1:7" x14ac:dyDescent="0.25">
      <c r="A20" s="1"/>
      <c r="B20" s="154" t="s">
        <v>64</v>
      </c>
      <c r="C20" s="165"/>
      <c r="D20" s="165"/>
      <c r="E20" s="165"/>
      <c r="F20" s="166"/>
      <c r="G20" s="1">
        <f>G18*65/G30</f>
        <v>29.385004031941541</v>
      </c>
    </row>
    <row r="21" spans="1:7" x14ac:dyDescent="0.25">
      <c r="A21" s="1"/>
      <c r="B21" s="154" t="s">
        <v>65</v>
      </c>
      <c r="C21" s="165"/>
      <c r="D21" s="165"/>
      <c r="E21" s="165"/>
      <c r="F21" s="166"/>
      <c r="G21" s="1">
        <f>G18*75/G30</f>
        <v>33.905773883009473</v>
      </c>
    </row>
    <row r="22" spans="1:7" x14ac:dyDescent="0.25">
      <c r="A22" s="1"/>
      <c r="B22" s="5" t="s">
        <v>13</v>
      </c>
      <c r="C22" s="6"/>
      <c r="D22" s="6"/>
      <c r="E22" s="6"/>
      <c r="F22" s="6"/>
      <c r="G22" s="6"/>
    </row>
    <row r="23" spans="1:7" ht="15.75" x14ac:dyDescent="0.25">
      <c r="A23" s="1"/>
      <c r="B23" s="67" t="s">
        <v>97</v>
      </c>
      <c r="C23" s="54">
        <v>105</v>
      </c>
      <c r="D23" s="95">
        <v>10.62</v>
      </c>
      <c r="E23" s="95">
        <v>12.93</v>
      </c>
      <c r="F23" s="95">
        <v>20.12</v>
      </c>
      <c r="G23" s="95">
        <v>220.19</v>
      </c>
    </row>
    <row r="24" spans="1:7" ht="16.5" thickBot="1" x14ac:dyDescent="0.3">
      <c r="A24" s="1"/>
      <c r="B24" s="148" t="s">
        <v>123</v>
      </c>
      <c r="C24" s="69">
        <v>200</v>
      </c>
      <c r="D24" s="19">
        <v>0.2</v>
      </c>
      <c r="E24" s="19"/>
      <c r="F24" s="19">
        <v>14</v>
      </c>
      <c r="G24" s="19">
        <v>58</v>
      </c>
    </row>
    <row r="25" spans="1:7" ht="15.75" x14ac:dyDescent="0.25">
      <c r="A25" s="1"/>
      <c r="B25" s="68" t="s">
        <v>93</v>
      </c>
      <c r="C25" s="69">
        <v>150</v>
      </c>
      <c r="D25" s="32">
        <v>0.8</v>
      </c>
      <c r="E25" s="32">
        <v>0.8</v>
      </c>
      <c r="F25" s="32">
        <v>19.600000000000001</v>
      </c>
      <c r="G25" s="32">
        <v>90</v>
      </c>
    </row>
    <row r="26" spans="1:7" x14ac:dyDescent="0.25">
      <c r="A26" s="1"/>
      <c r="B26" s="3" t="s">
        <v>10</v>
      </c>
      <c r="C26" s="1"/>
      <c r="D26" s="1">
        <f>SUM(D23:D25)</f>
        <v>11.62</v>
      </c>
      <c r="E26" s="1">
        <f>SUM(E23:E25)</f>
        <v>13.73</v>
      </c>
      <c r="F26" s="1">
        <f>SUM(F23:F25)</f>
        <v>53.720000000000006</v>
      </c>
      <c r="G26" s="1">
        <f>SUM(G23:G25)</f>
        <v>368.19</v>
      </c>
    </row>
    <row r="27" spans="1:7" x14ac:dyDescent="0.25">
      <c r="A27" s="1"/>
      <c r="B27" s="3" t="s">
        <v>11</v>
      </c>
      <c r="C27" s="1"/>
      <c r="D27" s="1">
        <v>1</v>
      </c>
      <c r="E27" s="1">
        <f>E26/D26</f>
        <v>1.1815834767641997</v>
      </c>
      <c r="F27" s="1">
        <f>F26/D26</f>
        <v>4.6230636833046477</v>
      </c>
      <c r="G27" s="1"/>
    </row>
    <row r="28" spans="1:7" x14ac:dyDescent="0.25">
      <c r="A28" s="1"/>
      <c r="B28" s="154" t="s">
        <v>64</v>
      </c>
      <c r="C28" s="165"/>
      <c r="D28" s="165"/>
      <c r="E28" s="165"/>
      <c r="F28" s="166"/>
      <c r="G28" s="1">
        <f>G26*65/G30</f>
        <v>17.078555066330789</v>
      </c>
    </row>
    <row r="29" spans="1:7" x14ac:dyDescent="0.25">
      <c r="A29" s="1"/>
      <c r="B29" s="154" t="s">
        <v>65</v>
      </c>
      <c r="C29" s="165"/>
      <c r="D29" s="165"/>
      <c r="E29" s="165"/>
      <c r="F29" s="166"/>
      <c r="G29" s="1">
        <f>G26*75/G30</f>
        <v>19.706025076535528</v>
      </c>
    </row>
    <row r="30" spans="1:7" x14ac:dyDescent="0.25">
      <c r="A30" s="1"/>
      <c r="B30" s="3" t="s">
        <v>14</v>
      </c>
      <c r="C30" s="1"/>
      <c r="D30" s="1">
        <f>D7+D18+D26</f>
        <v>49.42</v>
      </c>
      <c r="E30" s="1">
        <f>E7+E18+E26</f>
        <v>46.34</v>
      </c>
      <c r="F30" s="1">
        <f>F7+F18+F26</f>
        <v>194.03</v>
      </c>
      <c r="G30" s="1">
        <f>G7+G18+G26</f>
        <v>1401.31</v>
      </c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3" t="s">
        <v>11</v>
      </c>
      <c r="C32" s="1"/>
      <c r="D32" s="1">
        <v>1</v>
      </c>
      <c r="E32" s="1">
        <f>E30/D30</f>
        <v>0.93767705382436262</v>
      </c>
      <c r="F32" s="1">
        <f>F30/D30</f>
        <v>3.9261432618373129</v>
      </c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57" t="s">
        <v>16</v>
      </c>
      <c r="C34" s="158"/>
      <c r="D34" s="158"/>
      <c r="E34" s="158"/>
      <c r="F34" s="159"/>
      <c r="G34" s="163">
        <f>G30*100/2100</f>
        <v>66.72904761904762</v>
      </c>
    </row>
    <row r="35" spans="1:7" x14ac:dyDescent="0.25">
      <c r="A35" s="1"/>
      <c r="B35" s="160"/>
      <c r="C35" s="161"/>
      <c r="D35" s="161"/>
      <c r="E35" s="161"/>
      <c r="F35" s="162"/>
      <c r="G35" s="164"/>
    </row>
    <row r="36" spans="1:7" x14ac:dyDescent="0.25">
      <c r="A36" s="1"/>
      <c r="B36" s="157" t="s">
        <v>15</v>
      </c>
      <c r="C36" s="158"/>
      <c r="D36" s="158"/>
      <c r="E36" s="158"/>
      <c r="F36" s="159"/>
      <c r="G36" s="163">
        <f>G30*100/2300</f>
        <v>60.926521739130436</v>
      </c>
    </row>
    <row r="37" spans="1:7" x14ac:dyDescent="0.25">
      <c r="A37" s="1"/>
      <c r="B37" s="160"/>
      <c r="C37" s="161"/>
      <c r="D37" s="161"/>
      <c r="E37" s="161"/>
      <c r="F37" s="162"/>
      <c r="G37" s="164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3" t="s">
        <v>51</v>
      </c>
      <c r="C39" s="3"/>
      <c r="D39" s="3"/>
      <c r="E39" s="3"/>
      <c r="F39" s="3"/>
      <c r="G39" s="3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3" t="s">
        <v>52</v>
      </c>
      <c r="C41" s="1"/>
      <c r="D41" s="1">
        <v>4</v>
      </c>
      <c r="E41" s="1">
        <v>9</v>
      </c>
      <c r="F41" s="1">
        <v>4</v>
      </c>
      <c r="G41" s="1"/>
    </row>
    <row r="42" spans="1:7" x14ac:dyDescent="0.25">
      <c r="A42" s="1"/>
      <c r="B42" s="3"/>
      <c r="C42" s="1"/>
      <c r="D42" s="1"/>
      <c r="E42" s="1"/>
      <c r="F42" s="1"/>
      <c r="G42" s="1"/>
    </row>
    <row r="43" spans="1:7" x14ac:dyDescent="0.25">
      <c r="A43" s="1"/>
      <c r="B43" s="3" t="s">
        <v>53</v>
      </c>
      <c r="C43" s="1"/>
      <c r="D43" s="1">
        <f>D30*D41</f>
        <v>197.68</v>
      </c>
      <c r="E43" s="1">
        <f t="shared" ref="E43:F43" si="0">E30*E41</f>
        <v>417.06000000000006</v>
      </c>
      <c r="F43" s="1">
        <f t="shared" si="0"/>
        <v>776.12</v>
      </c>
      <c r="G43" s="1"/>
    </row>
    <row r="44" spans="1:7" x14ac:dyDescent="0.25">
      <c r="A44" s="1"/>
      <c r="B44" s="3"/>
      <c r="C44" s="1"/>
      <c r="D44" s="1"/>
      <c r="E44" s="1"/>
      <c r="F44" s="1"/>
      <c r="G44" s="1"/>
    </row>
    <row r="45" spans="1:7" x14ac:dyDescent="0.25">
      <c r="A45" s="1"/>
      <c r="B45" s="3" t="s">
        <v>54</v>
      </c>
      <c r="C45" s="1"/>
      <c r="D45" s="1">
        <f>D43+E43+F43</f>
        <v>1390.8600000000001</v>
      </c>
      <c r="E45" s="1"/>
      <c r="F45" s="1"/>
      <c r="G45" s="1"/>
    </row>
    <row r="46" spans="1:7" x14ac:dyDescent="0.25">
      <c r="A46" s="1"/>
      <c r="B46" s="3"/>
      <c r="C46" s="1"/>
      <c r="D46" s="1"/>
      <c r="E46" s="1"/>
      <c r="F46" s="1"/>
      <c r="G46" s="1"/>
    </row>
    <row r="47" spans="1:7" x14ac:dyDescent="0.25">
      <c r="A47" s="1"/>
      <c r="B47" s="4" t="s">
        <v>55</v>
      </c>
      <c r="C47" s="1"/>
      <c r="D47" s="1">
        <f>D43*100/D45</f>
        <v>14.212789209553799</v>
      </c>
      <c r="E47" s="1">
        <f>E43*100/D45</f>
        <v>29.985764203442479</v>
      </c>
      <c r="F47" s="1">
        <f>F43*100/D45</f>
        <v>55.801446587003717</v>
      </c>
      <c r="G47" s="1"/>
    </row>
    <row r="48" spans="1:7" x14ac:dyDescent="0.25">
      <c r="A48" s="1"/>
      <c r="B48" s="3"/>
      <c r="C48" s="1"/>
      <c r="D48" s="1"/>
      <c r="E48" s="1"/>
      <c r="F48" s="1"/>
      <c r="G48" s="1"/>
    </row>
    <row r="49" spans="1:7" ht="15" customHeight="1" x14ac:dyDescent="0.25">
      <c r="A49" s="1"/>
      <c r="B49" s="4" t="s">
        <v>56</v>
      </c>
      <c r="C49" s="1"/>
      <c r="D49" s="3" t="s">
        <v>57</v>
      </c>
      <c r="E49" s="3" t="s">
        <v>58</v>
      </c>
      <c r="F49" s="3" t="s">
        <v>59</v>
      </c>
      <c r="G49" s="1"/>
    </row>
    <row r="51" spans="1:7" ht="15" customHeight="1" x14ac:dyDescent="0.25"/>
  </sheetData>
  <mergeCells count="10">
    <mergeCell ref="B29:F29"/>
    <mergeCell ref="B34:F35"/>
    <mergeCell ref="G34:G35"/>
    <mergeCell ref="B36:F37"/>
    <mergeCell ref="G36:G37"/>
    <mergeCell ref="B9:F9"/>
    <mergeCell ref="B10:F10"/>
    <mergeCell ref="B20:F20"/>
    <mergeCell ref="B21:F21"/>
    <mergeCell ref="B28:F28"/>
  </mergeCells>
  <pageMargins left="1.1811023622047245" right="0.19685039370078741" top="0.19685039370078741" bottom="0.19685039370078741" header="0.19685039370078741" footer="0.31496062992125984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2"/>
  <sheetViews>
    <sheetView workbookViewId="0">
      <selection activeCell="A20" sqref="A20:XFD20"/>
    </sheetView>
  </sheetViews>
  <sheetFormatPr defaultRowHeight="15" x14ac:dyDescent="0.25"/>
  <cols>
    <col min="1" max="1" width="4.7109375" customWidth="1"/>
    <col min="2" max="2" width="41.5703125" customWidth="1"/>
    <col min="8" max="8" width="45.5703125" customWidth="1"/>
  </cols>
  <sheetData>
    <row r="1" spans="1:7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</row>
    <row r="2" spans="1:7" x14ac:dyDescent="0.25">
      <c r="A2" s="1"/>
      <c r="B2" s="5" t="s">
        <v>18</v>
      </c>
      <c r="C2" s="6"/>
      <c r="D2" s="6"/>
      <c r="E2" s="6"/>
      <c r="F2" s="6"/>
      <c r="G2" s="6"/>
    </row>
    <row r="3" spans="1:7" x14ac:dyDescent="0.25">
      <c r="A3" s="1"/>
      <c r="B3" s="5" t="s">
        <v>9</v>
      </c>
      <c r="C3" s="6"/>
      <c r="D3" s="6"/>
      <c r="E3" s="6"/>
      <c r="F3" s="6"/>
      <c r="G3" s="6"/>
    </row>
    <row r="4" spans="1:7" ht="15.75" x14ac:dyDescent="0.25">
      <c r="A4" s="1"/>
      <c r="B4" s="55" t="s">
        <v>98</v>
      </c>
      <c r="C4" s="66">
        <v>50</v>
      </c>
      <c r="D4" s="95">
        <v>9.75</v>
      </c>
      <c r="E4" s="95">
        <v>3.95</v>
      </c>
      <c r="F4" s="95">
        <v>1.73</v>
      </c>
      <c r="G4" s="95">
        <v>82.3</v>
      </c>
    </row>
    <row r="5" spans="1:7" ht="21.75" customHeight="1" thickBot="1" x14ac:dyDescent="0.3">
      <c r="A5" s="1"/>
      <c r="B5" s="55" t="s">
        <v>99</v>
      </c>
      <c r="C5" s="54">
        <v>150</v>
      </c>
      <c r="D5" s="19">
        <v>3.45</v>
      </c>
      <c r="E5" s="19">
        <v>4.2</v>
      </c>
      <c r="F5" s="29">
        <v>36.299999999999997</v>
      </c>
      <c r="G5" s="29">
        <v>196.5</v>
      </c>
    </row>
    <row r="6" spans="1:7" ht="16.5" thickBot="1" x14ac:dyDescent="0.3">
      <c r="A6" s="1"/>
      <c r="B6" s="59" t="s">
        <v>77</v>
      </c>
      <c r="C6" s="54">
        <v>200</v>
      </c>
      <c r="D6" s="20">
        <v>3.6</v>
      </c>
      <c r="E6" s="20">
        <v>2.8</v>
      </c>
      <c r="F6" s="31">
        <v>17.600000000000001</v>
      </c>
      <c r="G6" s="31">
        <v>110</v>
      </c>
    </row>
    <row r="7" spans="1:7" ht="21.75" customHeight="1" thickBot="1" x14ac:dyDescent="0.3">
      <c r="A7" s="1"/>
      <c r="B7" s="70" t="s">
        <v>63</v>
      </c>
      <c r="C7" s="54">
        <v>30</v>
      </c>
      <c r="D7" s="20">
        <v>1.98</v>
      </c>
      <c r="E7" s="20">
        <v>0.36</v>
      </c>
      <c r="F7" s="20">
        <v>10.26</v>
      </c>
      <c r="G7" s="20">
        <v>54.3</v>
      </c>
    </row>
    <row r="8" spans="1:7" ht="16.5" thickBot="1" x14ac:dyDescent="0.3">
      <c r="A8" s="1"/>
      <c r="B8" s="59" t="s">
        <v>73</v>
      </c>
      <c r="C8" s="71">
        <v>40</v>
      </c>
      <c r="D8" s="11">
        <v>5.72</v>
      </c>
      <c r="E8" s="11">
        <v>7.92</v>
      </c>
      <c r="F8" s="11">
        <v>9.7200000000000006</v>
      </c>
      <c r="G8" s="11">
        <v>132.80000000000001</v>
      </c>
    </row>
    <row r="9" spans="1:7" ht="16.5" thickBot="1" x14ac:dyDescent="0.3">
      <c r="A9" s="1"/>
      <c r="B9" s="60"/>
      <c r="C9" s="72"/>
      <c r="D9" s="11"/>
      <c r="E9" s="11"/>
      <c r="F9" s="11"/>
      <c r="G9" s="11"/>
    </row>
    <row r="10" spans="1:7" ht="15.75" x14ac:dyDescent="0.25">
      <c r="A10" s="1"/>
      <c r="B10" s="60" t="s">
        <v>10</v>
      </c>
      <c r="C10" s="72"/>
      <c r="D10" s="1">
        <f>SUM(D4:D9)</f>
        <v>24.5</v>
      </c>
      <c r="E10" s="1">
        <f>SUM(E4:E9)</f>
        <v>19.229999999999997</v>
      </c>
      <c r="F10" s="1">
        <f>SUM(F4:F9)</f>
        <v>75.61</v>
      </c>
      <c r="G10" s="45">
        <f>SUM(G4:G9)</f>
        <v>575.90000000000009</v>
      </c>
    </row>
    <row r="11" spans="1:7" x14ac:dyDescent="0.25">
      <c r="A11" s="1"/>
      <c r="B11" s="3" t="s">
        <v>11</v>
      </c>
      <c r="C11" s="1"/>
      <c r="D11" s="1">
        <v>1</v>
      </c>
      <c r="E11" s="1">
        <f>E10/D10</f>
        <v>0.78489795918367333</v>
      </c>
      <c r="F11" s="1">
        <f>F10/D10</f>
        <v>3.0861224489795918</v>
      </c>
      <c r="G11" s="1"/>
    </row>
    <row r="12" spans="1:7" x14ac:dyDescent="0.25">
      <c r="A12" s="1"/>
      <c r="B12" s="154" t="s">
        <v>64</v>
      </c>
      <c r="C12" s="165"/>
      <c r="D12" s="165"/>
      <c r="E12" s="165"/>
      <c r="F12" s="166"/>
      <c r="G12" s="1">
        <f>G10*65/G32</f>
        <v>21.99357234345073</v>
      </c>
    </row>
    <row r="13" spans="1:7" x14ac:dyDescent="0.25">
      <c r="A13" s="1"/>
      <c r="B13" s="154" t="s">
        <v>65</v>
      </c>
      <c r="C13" s="165"/>
      <c r="D13" s="165"/>
      <c r="E13" s="165"/>
      <c r="F13" s="166"/>
      <c r="G13" s="1">
        <f>G10*75/G32</f>
        <v>25.377198857827761</v>
      </c>
    </row>
    <row r="14" spans="1:7" ht="15.75" thickBot="1" x14ac:dyDescent="0.3">
      <c r="A14" s="1"/>
      <c r="B14" s="5" t="s">
        <v>12</v>
      </c>
      <c r="C14" s="6"/>
      <c r="D14" s="6"/>
      <c r="E14" s="6"/>
      <c r="F14" s="6"/>
      <c r="G14" s="6"/>
    </row>
    <row r="15" spans="1:7" ht="19.5" customHeight="1" thickBot="1" x14ac:dyDescent="0.3">
      <c r="A15" s="1"/>
      <c r="B15" s="112" t="s">
        <v>136</v>
      </c>
      <c r="C15" s="116">
        <v>200</v>
      </c>
      <c r="D15" s="104">
        <v>12.2</v>
      </c>
      <c r="E15" s="104">
        <v>14.4</v>
      </c>
      <c r="F15" s="104">
        <v>18.2</v>
      </c>
      <c r="G15" s="104">
        <v>251.92</v>
      </c>
    </row>
    <row r="16" spans="1:7" ht="16.5" thickBot="1" x14ac:dyDescent="0.3">
      <c r="A16" s="1"/>
      <c r="B16" s="118" t="s">
        <v>127</v>
      </c>
      <c r="C16" s="103">
        <v>200</v>
      </c>
      <c r="D16" s="109">
        <v>0.2</v>
      </c>
      <c r="E16" s="109">
        <v>0.06</v>
      </c>
      <c r="F16" s="109">
        <v>15</v>
      </c>
      <c r="G16" s="109">
        <v>56</v>
      </c>
    </row>
    <row r="17" spans="1:7" ht="16.5" thickBot="1" x14ac:dyDescent="0.3">
      <c r="A17" s="1"/>
      <c r="B17" s="112" t="s">
        <v>63</v>
      </c>
      <c r="C17" s="119">
        <v>30</v>
      </c>
      <c r="D17" s="109">
        <v>1.98</v>
      </c>
      <c r="E17" s="109">
        <v>0.36</v>
      </c>
      <c r="F17" s="109">
        <v>10.26</v>
      </c>
      <c r="G17" s="109">
        <v>54.3</v>
      </c>
    </row>
    <row r="18" spans="1:7" ht="15.75" thickBot="1" x14ac:dyDescent="0.3">
      <c r="A18" s="33"/>
      <c r="B18" s="121" t="s">
        <v>80</v>
      </c>
      <c r="C18" s="106">
        <v>45</v>
      </c>
      <c r="D18" s="106">
        <v>5.8</v>
      </c>
      <c r="E18" s="106">
        <v>7.51</v>
      </c>
      <c r="F18" s="106">
        <v>7.2</v>
      </c>
      <c r="G18" s="106">
        <v>163.1</v>
      </c>
    </row>
    <row r="19" spans="1:7" ht="16.5" thickBot="1" x14ac:dyDescent="0.3">
      <c r="A19" s="1"/>
      <c r="B19" s="107" t="s">
        <v>137</v>
      </c>
      <c r="C19" s="120">
        <v>200</v>
      </c>
      <c r="D19" s="104">
        <v>1.8</v>
      </c>
      <c r="E19" s="104">
        <v>0.4</v>
      </c>
      <c r="F19" s="104">
        <v>16.2</v>
      </c>
      <c r="G19" s="104">
        <v>178</v>
      </c>
    </row>
    <row r="20" spans="1:7" x14ac:dyDescent="0.25">
      <c r="A20" s="1"/>
      <c r="B20" s="3" t="s">
        <v>10</v>
      </c>
      <c r="C20" s="1"/>
      <c r="D20" s="1">
        <f>SUM(D15:D19)</f>
        <v>21.98</v>
      </c>
      <c r="E20" s="1">
        <f>SUM(E15:E19)</f>
        <v>22.729999999999997</v>
      </c>
      <c r="F20" s="1">
        <f>SUM(F15:F19)</f>
        <v>66.86</v>
      </c>
      <c r="G20" s="1">
        <f>SUM(G15:G19)</f>
        <v>703.31999999999994</v>
      </c>
    </row>
    <row r="21" spans="1:7" x14ac:dyDescent="0.25">
      <c r="A21" s="1"/>
      <c r="B21" s="3" t="s">
        <v>11</v>
      </c>
      <c r="C21" s="1"/>
      <c r="D21" s="1">
        <v>1</v>
      </c>
      <c r="E21" s="1">
        <f>E20/D20</f>
        <v>1.0341219290263874</v>
      </c>
      <c r="F21" s="1">
        <f>F20/D20</f>
        <v>3.0418562329390353</v>
      </c>
      <c r="G21" s="1"/>
    </row>
    <row r="22" spans="1:7" x14ac:dyDescent="0.25">
      <c r="A22" s="1"/>
      <c r="B22" s="154" t="s">
        <v>64</v>
      </c>
      <c r="C22" s="165"/>
      <c r="D22" s="165"/>
      <c r="E22" s="165"/>
      <c r="F22" s="166"/>
      <c r="G22" s="1">
        <f>G20*65/G32</f>
        <v>26.859731378009656</v>
      </c>
    </row>
    <row r="23" spans="1:7" x14ac:dyDescent="0.25">
      <c r="A23" s="1"/>
      <c r="B23" s="154" t="s">
        <v>65</v>
      </c>
      <c r="C23" s="165"/>
      <c r="D23" s="165"/>
      <c r="E23" s="165"/>
      <c r="F23" s="166"/>
      <c r="G23" s="1">
        <f>G20*75/G32</f>
        <v>30.991997743857294</v>
      </c>
    </row>
    <row r="24" spans="1:7" x14ac:dyDescent="0.25">
      <c r="A24" s="1"/>
      <c r="B24" s="25" t="s">
        <v>13</v>
      </c>
      <c r="C24" s="26"/>
      <c r="D24" s="26"/>
      <c r="E24" s="26"/>
      <c r="F24" s="26"/>
      <c r="G24" s="26"/>
    </row>
    <row r="25" spans="1:7" ht="15.75" x14ac:dyDescent="0.25">
      <c r="A25" s="33"/>
      <c r="B25" s="60" t="s">
        <v>82</v>
      </c>
      <c r="C25" s="54">
        <v>100</v>
      </c>
      <c r="D25" s="32">
        <v>4.7</v>
      </c>
      <c r="E25" s="32">
        <v>4.7</v>
      </c>
      <c r="F25" s="32">
        <v>37</v>
      </c>
      <c r="G25" s="32">
        <v>208</v>
      </c>
    </row>
    <row r="26" spans="1:7" ht="16.5" thickBot="1" x14ac:dyDescent="0.3">
      <c r="A26" s="1"/>
      <c r="B26" s="60" t="s">
        <v>84</v>
      </c>
      <c r="C26" s="75">
        <v>200</v>
      </c>
      <c r="D26" s="19">
        <v>4.2</v>
      </c>
      <c r="E26" s="29">
        <v>4</v>
      </c>
      <c r="F26" s="19">
        <v>18</v>
      </c>
      <c r="G26" s="19">
        <v>124.8</v>
      </c>
    </row>
    <row r="27" spans="1:7" ht="16.5" thickBot="1" x14ac:dyDescent="0.3">
      <c r="A27" s="1"/>
      <c r="B27" s="60" t="s">
        <v>93</v>
      </c>
      <c r="C27" s="75">
        <v>150</v>
      </c>
      <c r="D27" s="35">
        <v>0.8</v>
      </c>
      <c r="E27" s="35">
        <v>0.8</v>
      </c>
      <c r="F27" s="35">
        <v>19.600000000000001</v>
      </c>
      <c r="G27" s="35">
        <v>90</v>
      </c>
    </row>
    <row r="28" spans="1:7" x14ac:dyDescent="0.25">
      <c r="A28" s="1"/>
      <c r="B28" s="3" t="s">
        <v>10</v>
      </c>
      <c r="C28" s="28"/>
      <c r="D28" s="28">
        <f>SUM(D25:D27)</f>
        <v>9.7000000000000011</v>
      </c>
      <c r="E28" s="28">
        <f>SUM(E25:E27)</f>
        <v>9.5</v>
      </c>
      <c r="F28" s="28">
        <f>SUM(F25:F27)</f>
        <v>74.599999999999994</v>
      </c>
      <c r="G28" s="28">
        <f>SUM(G25:G27)</f>
        <v>422.8</v>
      </c>
    </row>
    <row r="29" spans="1:7" x14ac:dyDescent="0.25">
      <c r="A29" s="1"/>
      <c r="B29" s="3" t="s">
        <v>11</v>
      </c>
      <c r="C29" s="1"/>
      <c r="D29" s="1">
        <v>1</v>
      </c>
      <c r="E29" s="1">
        <f>E28/D28</f>
        <v>0.97938144329896892</v>
      </c>
      <c r="F29" s="1">
        <f>F28/D28</f>
        <v>7.6907216494845345</v>
      </c>
      <c r="G29" s="1"/>
    </row>
    <row r="30" spans="1:7" x14ac:dyDescent="0.25">
      <c r="A30" s="1"/>
      <c r="B30" s="154" t="s">
        <v>64</v>
      </c>
      <c r="C30" s="165"/>
      <c r="D30" s="165"/>
      <c r="E30" s="165"/>
      <c r="F30" s="166"/>
      <c r="G30" s="1">
        <f>G28*65/G32</f>
        <v>16.146696278539618</v>
      </c>
    </row>
    <row r="31" spans="1:7" x14ac:dyDescent="0.25">
      <c r="A31" s="1"/>
      <c r="B31" s="154" t="s">
        <v>65</v>
      </c>
      <c r="C31" s="165"/>
      <c r="D31" s="165"/>
      <c r="E31" s="165"/>
      <c r="F31" s="166"/>
      <c r="G31" s="1">
        <f>G28*75/G32</f>
        <v>18.630803398314942</v>
      </c>
    </row>
    <row r="32" spans="1:7" x14ac:dyDescent="0.25">
      <c r="A32" s="1"/>
      <c r="B32" s="3" t="s">
        <v>14</v>
      </c>
      <c r="C32" s="1"/>
      <c r="D32" s="1">
        <f>D10+D20+D28</f>
        <v>56.180000000000007</v>
      </c>
      <c r="E32" s="1">
        <f>E10+E20+E28</f>
        <v>51.459999999999994</v>
      </c>
      <c r="F32" s="1">
        <f>F10+F20+F28</f>
        <v>217.07</v>
      </c>
      <c r="G32" s="45">
        <f>G10+G20+G28</f>
        <v>1702.02</v>
      </c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3" t="s">
        <v>11</v>
      </c>
      <c r="C34" s="1"/>
      <c r="D34" s="1">
        <v>1</v>
      </c>
      <c r="E34" s="1">
        <f>E32/D32</f>
        <v>0.9159843360626555</v>
      </c>
      <c r="F34" s="1">
        <f>F32/D32</f>
        <v>3.8638305446778207</v>
      </c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57" t="s">
        <v>16</v>
      </c>
      <c r="C36" s="158"/>
      <c r="D36" s="158"/>
      <c r="E36" s="158"/>
      <c r="F36" s="159"/>
      <c r="G36" s="163">
        <f>G32*100/2100</f>
        <v>81.048571428571435</v>
      </c>
    </row>
    <row r="37" spans="1:7" x14ac:dyDescent="0.25">
      <c r="A37" s="1"/>
      <c r="B37" s="160"/>
      <c r="C37" s="161"/>
      <c r="D37" s="161"/>
      <c r="E37" s="161"/>
      <c r="F37" s="162"/>
      <c r="G37" s="164"/>
    </row>
    <row r="38" spans="1:7" x14ac:dyDescent="0.25">
      <c r="A38" s="1"/>
      <c r="B38" s="157" t="s">
        <v>15</v>
      </c>
      <c r="C38" s="158"/>
      <c r="D38" s="158"/>
      <c r="E38" s="158"/>
      <c r="F38" s="159"/>
      <c r="G38" s="163">
        <f>G32*100/2300</f>
        <v>74.000869565217386</v>
      </c>
    </row>
    <row r="39" spans="1:7" x14ac:dyDescent="0.25">
      <c r="A39" s="1"/>
      <c r="B39" s="160"/>
      <c r="C39" s="161"/>
      <c r="D39" s="161"/>
      <c r="E39" s="161"/>
      <c r="F39" s="162"/>
      <c r="G39" s="164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3" t="s">
        <v>51</v>
      </c>
      <c r="C41" s="3"/>
      <c r="D41" s="3"/>
      <c r="E41" s="3"/>
      <c r="F41" s="3"/>
      <c r="G41" s="3"/>
    </row>
    <row r="42" spans="1:7" x14ac:dyDescent="0.25">
      <c r="A42" s="1"/>
      <c r="B42" s="3" t="s">
        <v>52</v>
      </c>
      <c r="C42" s="1"/>
      <c r="D42" s="1">
        <v>4</v>
      </c>
      <c r="E42" s="1">
        <v>9</v>
      </c>
      <c r="F42" s="1">
        <v>4</v>
      </c>
      <c r="G42" s="1"/>
    </row>
    <row r="43" spans="1:7" x14ac:dyDescent="0.25">
      <c r="A43" s="1"/>
      <c r="B43" s="3" t="s">
        <v>53</v>
      </c>
      <c r="C43" s="1"/>
      <c r="D43" s="1">
        <f>D32*D42</f>
        <v>224.72000000000003</v>
      </c>
      <c r="E43" s="1">
        <f>E32*E42</f>
        <v>463.13999999999993</v>
      </c>
      <c r="F43" s="1">
        <f>F32*F42</f>
        <v>868.28</v>
      </c>
      <c r="G43" s="1"/>
    </row>
    <row r="44" spans="1:7" x14ac:dyDescent="0.25">
      <c r="A44" s="1"/>
      <c r="B44" s="3" t="s">
        <v>54</v>
      </c>
      <c r="C44" s="1"/>
      <c r="D44" s="1">
        <f>D43+E43+F43</f>
        <v>1556.1399999999999</v>
      </c>
      <c r="E44" s="1"/>
      <c r="F44" s="1"/>
      <c r="G44" s="1"/>
    </row>
    <row r="45" spans="1:7" x14ac:dyDescent="0.25">
      <c r="A45" s="1"/>
      <c r="B45" s="4" t="s">
        <v>55</v>
      </c>
      <c r="C45" s="1"/>
      <c r="D45" s="1">
        <f>D43*100/D44</f>
        <v>14.440860076856842</v>
      </c>
      <c r="E45" s="1">
        <f>E43*100/D44</f>
        <v>29.762103666765199</v>
      </c>
      <c r="F45" s="1">
        <f>F43*100/D44</f>
        <v>55.797036256377964</v>
      </c>
      <c r="G45" s="1"/>
    </row>
    <row r="46" spans="1:7" x14ac:dyDescent="0.25">
      <c r="A46" s="1"/>
      <c r="B46" s="3"/>
      <c r="C46" s="1"/>
      <c r="D46" s="1"/>
      <c r="E46" s="1"/>
      <c r="F46" s="1"/>
      <c r="G46" s="1"/>
    </row>
    <row r="47" spans="1:7" ht="30" x14ac:dyDescent="0.25">
      <c r="B47" s="4" t="s">
        <v>56</v>
      </c>
      <c r="C47" s="1"/>
      <c r="D47" s="3" t="s">
        <v>57</v>
      </c>
      <c r="E47" s="3" t="s">
        <v>58</v>
      </c>
      <c r="F47" s="3" t="s">
        <v>59</v>
      </c>
      <c r="G47" s="1"/>
    </row>
    <row r="50" ht="15" customHeight="1" x14ac:dyDescent="0.25"/>
    <row r="52" ht="15" customHeight="1" x14ac:dyDescent="0.25"/>
  </sheetData>
  <mergeCells count="10">
    <mergeCell ref="B22:F22"/>
    <mergeCell ref="B12:F12"/>
    <mergeCell ref="B13:F13"/>
    <mergeCell ref="B38:F39"/>
    <mergeCell ref="G38:G39"/>
    <mergeCell ref="B23:F23"/>
    <mergeCell ref="B30:F30"/>
    <mergeCell ref="B31:F31"/>
    <mergeCell ref="B36:F37"/>
    <mergeCell ref="G36:G37"/>
  </mergeCells>
  <pageMargins left="1.1023622047244095" right="0.19685039370078741" top="0.19685039370078741" bottom="0.19685039370078741" header="0.19685039370078741" footer="0.19685039370078741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2"/>
  <sheetViews>
    <sheetView workbookViewId="0">
      <selection activeCell="B13" sqref="B13:G13"/>
    </sheetView>
  </sheetViews>
  <sheetFormatPr defaultRowHeight="15" x14ac:dyDescent="0.25"/>
  <cols>
    <col min="1" max="1" width="5.42578125" customWidth="1"/>
    <col min="2" max="2" width="35.5703125" customWidth="1"/>
    <col min="8" max="8" width="44.285156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54" t="s">
        <v>19</v>
      </c>
      <c r="C2" s="155"/>
      <c r="D2" s="155"/>
      <c r="E2" s="155"/>
      <c r="F2" s="155"/>
      <c r="G2" s="155"/>
      <c r="H2" s="156"/>
    </row>
    <row r="3" spans="1:8" ht="15.75" thickBot="1" x14ac:dyDescent="0.3">
      <c r="A3" s="1"/>
      <c r="B3" s="154" t="s">
        <v>9</v>
      </c>
      <c r="C3" s="155"/>
      <c r="D3" s="155"/>
      <c r="E3" s="155"/>
      <c r="F3" s="155"/>
      <c r="G3" s="155"/>
      <c r="H3" s="156"/>
    </row>
    <row r="4" spans="1:8" ht="16.5" thickBot="1" x14ac:dyDescent="0.3">
      <c r="A4" s="1"/>
      <c r="B4" s="60" t="s">
        <v>88</v>
      </c>
      <c r="C4" s="54">
        <v>150</v>
      </c>
      <c r="D4" s="20">
        <v>5.0999999999999996</v>
      </c>
      <c r="E4" s="20">
        <v>5.1100000000000003</v>
      </c>
      <c r="F4" s="20">
        <v>23.7</v>
      </c>
      <c r="G4" s="20">
        <v>162</v>
      </c>
    </row>
    <row r="5" spans="1:8" ht="17.25" customHeight="1" thickBot="1" x14ac:dyDescent="0.3">
      <c r="A5" s="1"/>
      <c r="B5" s="76" t="s">
        <v>102</v>
      </c>
      <c r="C5" s="77">
        <v>200</v>
      </c>
      <c r="D5" s="20">
        <v>0.2</v>
      </c>
      <c r="E5" s="20">
        <v>0.06</v>
      </c>
      <c r="F5" s="20">
        <v>12.8</v>
      </c>
      <c r="G5" s="31">
        <v>51.2</v>
      </c>
    </row>
    <row r="6" spans="1:8" ht="16.5" thickBot="1" x14ac:dyDescent="0.3">
      <c r="A6" s="1"/>
      <c r="B6" s="60" t="s">
        <v>121</v>
      </c>
      <c r="C6" s="78">
        <v>50</v>
      </c>
      <c r="D6" s="11">
        <v>7.6</v>
      </c>
      <c r="E6" s="11">
        <v>0.51</v>
      </c>
      <c r="F6" s="11">
        <v>46.7</v>
      </c>
      <c r="G6" s="11">
        <v>231</v>
      </c>
    </row>
    <row r="7" spans="1:8" ht="16.5" thickBot="1" x14ac:dyDescent="0.3">
      <c r="A7" s="33"/>
      <c r="B7" s="60"/>
      <c r="C7" s="78"/>
      <c r="D7" s="35"/>
      <c r="E7" s="35"/>
      <c r="F7" s="35"/>
      <c r="G7" s="36"/>
    </row>
    <row r="8" spans="1:8" x14ac:dyDescent="0.25">
      <c r="A8" s="1"/>
      <c r="B8" s="3" t="s">
        <v>10</v>
      </c>
      <c r="C8" s="1"/>
      <c r="D8" s="1">
        <f>SUM(D4:D7)</f>
        <v>12.899999999999999</v>
      </c>
      <c r="E8" s="1">
        <f>SUM(E4:E7)</f>
        <v>5.68</v>
      </c>
      <c r="F8" s="1">
        <f>SUM(F4:F7)</f>
        <v>83.2</v>
      </c>
      <c r="G8" s="1">
        <f>SUM(G4:G7)</f>
        <v>444.2</v>
      </c>
    </row>
    <row r="9" spans="1:8" x14ac:dyDescent="0.25">
      <c r="A9" s="1"/>
      <c r="B9" s="3" t="s">
        <v>11</v>
      </c>
      <c r="C9" s="1"/>
      <c r="D9" s="1">
        <v>1</v>
      </c>
      <c r="E9" s="1">
        <f>E8/D8</f>
        <v>0.44031007751937989</v>
      </c>
      <c r="F9" s="1">
        <f>F8/D8</f>
        <v>6.449612403100776</v>
      </c>
      <c r="G9" s="1"/>
    </row>
    <row r="10" spans="1:8" x14ac:dyDescent="0.25">
      <c r="A10" s="1"/>
      <c r="B10" s="154" t="s">
        <v>64</v>
      </c>
      <c r="C10" s="165"/>
      <c r="D10" s="165"/>
      <c r="E10" s="165"/>
      <c r="F10" s="166"/>
      <c r="G10" s="1">
        <f>G8*65/G33</f>
        <v>18.77405846858094</v>
      </c>
    </row>
    <row r="11" spans="1:8" x14ac:dyDescent="0.25">
      <c r="A11" s="1"/>
      <c r="B11" s="154" t="s">
        <v>65</v>
      </c>
      <c r="C11" s="165"/>
      <c r="D11" s="165"/>
      <c r="E11" s="165"/>
      <c r="F11" s="166"/>
      <c r="G11" s="1">
        <f>G8*75/G33</f>
        <v>21.662375156054932</v>
      </c>
    </row>
    <row r="12" spans="1:8" ht="15.75" thickBot="1" x14ac:dyDescent="0.3">
      <c r="A12" s="1"/>
      <c r="B12" s="5" t="s">
        <v>12</v>
      </c>
      <c r="C12" s="6"/>
      <c r="D12" s="6"/>
      <c r="E12" s="6"/>
      <c r="F12" s="6"/>
      <c r="G12" s="6"/>
    </row>
    <row r="13" spans="1:8" ht="16.5" thickBot="1" x14ac:dyDescent="0.3">
      <c r="A13" s="1"/>
      <c r="B13" s="102" t="s">
        <v>146</v>
      </c>
      <c r="C13" s="122">
        <v>50</v>
      </c>
      <c r="D13" s="104">
        <v>6.6</v>
      </c>
      <c r="E13" s="123">
        <v>11.7</v>
      </c>
      <c r="F13" s="104">
        <v>1.2</v>
      </c>
      <c r="G13" s="104">
        <v>136.5</v>
      </c>
    </row>
    <row r="14" spans="1:8" ht="16.5" thickBot="1" x14ac:dyDescent="0.3">
      <c r="A14" s="1"/>
      <c r="B14" s="107" t="s">
        <v>138</v>
      </c>
      <c r="C14" s="105" t="s">
        <v>139</v>
      </c>
      <c r="D14" s="104">
        <v>21.6</v>
      </c>
      <c r="E14" s="104">
        <v>2.5</v>
      </c>
      <c r="F14" s="104">
        <v>2</v>
      </c>
      <c r="G14" s="113">
        <v>123.2</v>
      </c>
    </row>
    <row r="15" spans="1:8" ht="16.5" thickBot="1" x14ac:dyDescent="0.3">
      <c r="A15" s="1"/>
      <c r="B15" s="102" t="s">
        <v>78</v>
      </c>
      <c r="C15" s="105">
        <v>150</v>
      </c>
      <c r="D15" s="104">
        <v>3</v>
      </c>
      <c r="E15" s="104">
        <v>3</v>
      </c>
      <c r="F15" s="113">
        <v>14.6</v>
      </c>
      <c r="G15" s="113">
        <v>97</v>
      </c>
    </row>
    <row r="16" spans="1:8" ht="15" customHeight="1" thickBot="1" x14ac:dyDescent="0.3">
      <c r="A16" s="1"/>
      <c r="B16" s="107" t="s">
        <v>90</v>
      </c>
      <c r="C16" s="116">
        <v>200</v>
      </c>
      <c r="D16" s="124">
        <v>0.09</v>
      </c>
      <c r="E16" s="124">
        <v>0.06</v>
      </c>
      <c r="F16" s="124">
        <v>8.52</v>
      </c>
      <c r="G16" s="124">
        <v>35.020000000000003</v>
      </c>
    </row>
    <row r="17" spans="1:8" ht="16.5" thickBot="1" x14ac:dyDescent="0.3">
      <c r="A17" s="1"/>
      <c r="B17" s="110" t="s">
        <v>63</v>
      </c>
      <c r="C17" s="125">
        <v>40</v>
      </c>
      <c r="D17" s="104">
        <v>2.64</v>
      </c>
      <c r="E17" s="104">
        <v>0.48</v>
      </c>
      <c r="F17" s="104">
        <v>13.68</v>
      </c>
      <c r="G17" s="104">
        <v>72.400000000000006</v>
      </c>
    </row>
    <row r="18" spans="1:8" ht="16.5" thickBot="1" x14ac:dyDescent="0.3">
      <c r="A18" s="1"/>
      <c r="B18" s="110" t="s">
        <v>121</v>
      </c>
      <c r="C18" s="117">
        <v>50</v>
      </c>
      <c r="D18" s="126">
        <v>7.6</v>
      </c>
      <c r="E18" s="126">
        <v>0.51</v>
      </c>
      <c r="F18" s="126">
        <v>46.7</v>
      </c>
      <c r="G18" s="126">
        <v>231</v>
      </c>
    </row>
    <row r="19" spans="1:8" ht="16.5" thickBot="1" x14ac:dyDescent="0.3">
      <c r="A19" s="1"/>
      <c r="B19" s="140"/>
      <c r="C19" s="145"/>
      <c r="D19" s="48"/>
      <c r="E19" s="48"/>
      <c r="F19" s="48"/>
      <c r="G19" s="48"/>
    </row>
    <row r="20" spans="1:8" ht="15.75" x14ac:dyDescent="0.25">
      <c r="A20" s="33"/>
      <c r="B20" s="60"/>
      <c r="C20" s="51"/>
      <c r="D20" s="28"/>
      <c r="E20" s="28"/>
      <c r="F20" s="28"/>
      <c r="G20" s="28"/>
      <c r="H20" s="16"/>
    </row>
    <row r="21" spans="1:8" ht="15.75" x14ac:dyDescent="0.25">
      <c r="A21" s="33"/>
      <c r="B21" s="60" t="s">
        <v>10</v>
      </c>
      <c r="C21" s="51"/>
      <c r="D21" s="28">
        <f>SUM(D13:D20)</f>
        <v>41.53</v>
      </c>
      <c r="E21" s="28">
        <f>SUM(E13:E20)</f>
        <v>18.25</v>
      </c>
      <c r="F21" s="28">
        <f>SUM(F13:F20)</f>
        <v>86.7</v>
      </c>
      <c r="G21" s="28">
        <f>SUM(G13:G20)</f>
        <v>695.12</v>
      </c>
      <c r="H21" s="16"/>
    </row>
    <row r="22" spans="1:8" x14ac:dyDescent="0.25">
      <c r="A22" s="1"/>
      <c r="B22" s="3" t="s">
        <v>11</v>
      </c>
      <c r="C22" s="1"/>
      <c r="D22" s="1">
        <v>1</v>
      </c>
      <c r="E22" s="1">
        <f>E21/D21</f>
        <v>0.43944136768601011</v>
      </c>
      <c r="F22" s="1">
        <f>F21/D21</f>
        <v>2.087647483746689</v>
      </c>
      <c r="G22" s="1"/>
    </row>
    <row r="23" spans="1:8" x14ac:dyDescent="0.25">
      <c r="A23" s="1"/>
      <c r="B23" s="154" t="s">
        <v>64</v>
      </c>
      <c r="C23" s="165"/>
      <c r="D23" s="165"/>
      <c r="E23" s="165"/>
      <c r="F23" s="166"/>
      <c r="G23" s="1">
        <f>G21*65/G33</f>
        <v>29.379161464835622</v>
      </c>
    </row>
    <row r="24" spans="1:8" x14ac:dyDescent="0.25">
      <c r="A24" s="1"/>
      <c r="B24" s="154" t="s">
        <v>68</v>
      </c>
      <c r="C24" s="165"/>
      <c r="D24" s="165"/>
      <c r="E24" s="165"/>
      <c r="F24" s="166"/>
      <c r="G24" s="1">
        <f>G21*75/G33</f>
        <v>33.899032459425719</v>
      </c>
    </row>
    <row r="25" spans="1:8" x14ac:dyDescent="0.25">
      <c r="A25" s="1"/>
      <c r="B25" s="5" t="s">
        <v>13</v>
      </c>
      <c r="C25" s="6"/>
      <c r="D25" s="6"/>
      <c r="E25" s="6"/>
      <c r="F25" s="6"/>
      <c r="G25" s="6"/>
    </row>
    <row r="26" spans="1:8" ht="15.75" x14ac:dyDescent="0.25">
      <c r="A26" s="1"/>
      <c r="B26" s="60" t="s">
        <v>118</v>
      </c>
      <c r="C26" s="74">
        <v>60</v>
      </c>
      <c r="D26" s="32">
        <v>2.66</v>
      </c>
      <c r="E26" s="32">
        <v>3.32</v>
      </c>
      <c r="F26" s="32">
        <v>40.5</v>
      </c>
      <c r="G26" s="32">
        <v>207.6</v>
      </c>
    </row>
    <row r="27" spans="1:8" ht="15.75" x14ac:dyDescent="0.25">
      <c r="A27" s="1"/>
      <c r="B27" s="60" t="s">
        <v>75</v>
      </c>
      <c r="C27" s="54">
        <v>200</v>
      </c>
      <c r="D27" s="37">
        <v>6</v>
      </c>
      <c r="E27" s="37">
        <v>5</v>
      </c>
      <c r="F27" s="37">
        <v>8</v>
      </c>
      <c r="G27" s="37">
        <v>101</v>
      </c>
    </row>
    <row r="28" spans="1:8" ht="15.75" x14ac:dyDescent="0.25">
      <c r="A28" s="1"/>
      <c r="B28" s="60" t="s">
        <v>93</v>
      </c>
      <c r="C28" s="54">
        <v>200</v>
      </c>
      <c r="D28" s="30">
        <v>0.8</v>
      </c>
      <c r="E28" s="30">
        <v>0.8</v>
      </c>
      <c r="F28" s="30">
        <v>19.600000000000001</v>
      </c>
      <c r="G28" s="30">
        <v>90</v>
      </c>
    </row>
    <row r="29" spans="1:8" x14ac:dyDescent="0.25">
      <c r="A29" s="1"/>
      <c r="B29" s="3" t="s">
        <v>10</v>
      </c>
      <c r="C29" s="1"/>
      <c r="D29" s="1">
        <f>SUM(D26:D28)</f>
        <v>9.4600000000000009</v>
      </c>
      <c r="E29" s="1">
        <f>SUM(E26:E28)</f>
        <v>9.120000000000001</v>
      </c>
      <c r="F29" s="1">
        <f>SUM(F26:F28)</f>
        <v>68.099999999999994</v>
      </c>
      <c r="G29" s="1">
        <f>SUM(G26:G28)</f>
        <v>398.6</v>
      </c>
    </row>
    <row r="30" spans="1:8" x14ac:dyDescent="0.25">
      <c r="A30" s="1"/>
      <c r="B30" s="3" t="s">
        <v>11</v>
      </c>
      <c r="C30" s="1"/>
      <c r="D30" s="1">
        <v>1</v>
      </c>
      <c r="E30" s="1">
        <f>E29/D29</f>
        <v>0.96405919661733619</v>
      </c>
      <c r="F30" s="1">
        <f>F29/D29</f>
        <v>7.1987315010570816</v>
      </c>
      <c r="G30" s="1"/>
    </row>
    <row r="31" spans="1:8" x14ac:dyDescent="0.25">
      <c r="A31" s="1"/>
      <c r="B31" s="154" t="s">
        <v>64</v>
      </c>
      <c r="C31" s="165"/>
      <c r="D31" s="165"/>
      <c r="E31" s="165"/>
      <c r="F31" s="166"/>
      <c r="G31" s="1">
        <f>G29*65/G33</f>
        <v>16.846780066583438</v>
      </c>
    </row>
    <row r="32" spans="1:8" x14ac:dyDescent="0.25">
      <c r="A32" s="1"/>
      <c r="B32" s="154" t="s">
        <v>65</v>
      </c>
      <c r="C32" s="165"/>
      <c r="D32" s="165"/>
      <c r="E32" s="165"/>
      <c r="F32" s="166"/>
      <c r="G32" s="1">
        <f>G29*75/G33</f>
        <v>19.43859238451935</v>
      </c>
    </row>
    <row r="33" spans="1:7" x14ac:dyDescent="0.25">
      <c r="A33" s="1"/>
      <c r="B33" s="3" t="s">
        <v>14</v>
      </c>
      <c r="C33" s="1"/>
      <c r="D33" s="1">
        <f>D8+D21+D29</f>
        <v>63.89</v>
      </c>
      <c r="E33" s="1">
        <f>E8+E21+E29</f>
        <v>33.049999999999997</v>
      </c>
      <c r="F33" s="1">
        <f>F8+F21+F29</f>
        <v>238</v>
      </c>
      <c r="G33" s="1">
        <f>G8+G21+G29</f>
        <v>1537.92</v>
      </c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3" t="s">
        <v>11</v>
      </c>
      <c r="C35" s="1"/>
      <c r="D35" s="1">
        <v>1</v>
      </c>
      <c r="E35" s="1">
        <f>E33/D33</f>
        <v>0.51729535138519323</v>
      </c>
      <c r="F35" s="1">
        <f>F33/D33</f>
        <v>3.7251526060416342</v>
      </c>
      <c r="G35" s="1"/>
    </row>
    <row r="36" spans="1:7" x14ac:dyDescent="0.25">
      <c r="A36" s="1"/>
      <c r="B36" s="157" t="s">
        <v>16</v>
      </c>
      <c r="C36" s="158"/>
      <c r="D36" s="158"/>
      <c r="E36" s="158"/>
      <c r="F36" s="159"/>
      <c r="G36" s="163">
        <f>G33*100/2100</f>
        <v>73.234285714285718</v>
      </c>
    </row>
    <row r="37" spans="1:7" x14ac:dyDescent="0.25">
      <c r="A37" s="1"/>
      <c r="B37" s="160"/>
      <c r="C37" s="161"/>
      <c r="D37" s="161"/>
      <c r="E37" s="161"/>
      <c r="F37" s="162"/>
      <c r="G37" s="164"/>
    </row>
    <row r="38" spans="1:7" x14ac:dyDescent="0.25">
      <c r="A38" s="1"/>
      <c r="B38" s="157" t="s">
        <v>15</v>
      </c>
      <c r="C38" s="158"/>
      <c r="D38" s="158"/>
      <c r="E38" s="158"/>
      <c r="F38" s="159"/>
      <c r="G38" s="163">
        <f>G33*100/2300</f>
        <v>66.866086956521741</v>
      </c>
    </row>
    <row r="39" spans="1:7" x14ac:dyDescent="0.25">
      <c r="A39" s="1"/>
      <c r="B39" s="160"/>
      <c r="C39" s="161"/>
      <c r="D39" s="161"/>
      <c r="E39" s="161"/>
      <c r="F39" s="162"/>
      <c r="G39" s="164"/>
    </row>
    <row r="40" spans="1:7" x14ac:dyDescent="0.25">
      <c r="A40" s="1"/>
      <c r="B40" s="3" t="s">
        <v>51</v>
      </c>
      <c r="C40" s="3"/>
      <c r="D40" s="3"/>
      <c r="E40" s="3"/>
      <c r="F40" s="3"/>
      <c r="G40" s="3"/>
    </row>
    <row r="41" spans="1:7" x14ac:dyDescent="0.25">
      <c r="A41" s="1"/>
      <c r="B41" s="3" t="s">
        <v>52</v>
      </c>
      <c r="C41" s="1"/>
      <c r="D41" s="1">
        <v>4</v>
      </c>
      <c r="E41" s="1">
        <v>9</v>
      </c>
      <c r="F41" s="1">
        <v>4</v>
      </c>
      <c r="G41" s="1"/>
    </row>
    <row r="42" spans="1:7" x14ac:dyDescent="0.25">
      <c r="A42" s="1"/>
      <c r="B42" s="3" t="s">
        <v>53</v>
      </c>
      <c r="C42" s="1"/>
      <c r="D42" s="1">
        <f>D33*D41</f>
        <v>255.56</v>
      </c>
      <c r="E42" s="1">
        <f>E33*E41</f>
        <v>297.45</v>
      </c>
      <c r="F42" s="1">
        <f>F33*F41</f>
        <v>952</v>
      </c>
      <c r="G42" s="1"/>
    </row>
    <row r="43" spans="1:7" x14ac:dyDescent="0.25">
      <c r="A43" s="1"/>
      <c r="B43" s="3" t="s">
        <v>54</v>
      </c>
      <c r="C43" s="1"/>
      <c r="D43" s="1">
        <f>D42+E42+F42</f>
        <v>1505.01</v>
      </c>
      <c r="E43" s="1"/>
      <c r="F43" s="1"/>
      <c r="G43" s="1"/>
    </row>
    <row r="44" spans="1:7" ht="30" x14ac:dyDescent="0.25">
      <c r="A44" s="1"/>
      <c r="B44" s="4" t="s">
        <v>55</v>
      </c>
      <c r="C44" s="1"/>
      <c r="D44" s="1">
        <f>D42*100/D43</f>
        <v>16.980618068982931</v>
      </c>
      <c r="E44" s="1">
        <f>E42*100/D43</f>
        <v>19.763988279147647</v>
      </c>
      <c r="F44" s="1">
        <f>F42*100/D43</f>
        <v>63.255393651869426</v>
      </c>
      <c r="G44" s="1"/>
    </row>
    <row r="45" spans="1:7" ht="30" x14ac:dyDescent="0.25">
      <c r="A45" s="1"/>
      <c r="B45" s="4" t="s">
        <v>56</v>
      </c>
      <c r="C45" s="1"/>
      <c r="D45" s="3" t="s">
        <v>57</v>
      </c>
      <c r="E45" s="3" t="s">
        <v>58</v>
      </c>
      <c r="F45" s="3" t="s">
        <v>59</v>
      </c>
      <c r="G45" s="1"/>
    </row>
    <row r="46" spans="1:7" x14ac:dyDescent="0.25">
      <c r="A46" s="1"/>
    </row>
    <row r="50" ht="15" customHeight="1" x14ac:dyDescent="0.25"/>
    <row r="52" ht="15" customHeight="1" x14ac:dyDescent="0.25"/>
  </sheetData>
  <mergeCells count="12">
    <mergeCell ref="B38:F39"/>
    <mergeCell ref="G38:G39"/>
    <mergeCell ref="B24:F24"/>
    <mergeCell ref="B31:F31"/>
    <mergeCell ref="B32:F32"/>
    <mergeCell ref="B36:F37"/>
    <mergeCell ref="G36:G37"/>
    <mergeCell ref="B23:F23"/>
    <mergeCell ref="B2:H2"/>
    <mergeCell ref="B3:H3"/>
    <mergeCell ref="B10:F10"/>
    <mergeCell ref="B11:F11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0"/>
  <sheetViews>
    <sheetView workbookViewId="0">
      <selection activeCell="B20" sqref="B20"/>
    </sheetView>
  </sheetViews>
  <sheetFormatPr defaultRowHeight="15" x14ac:dyDescent="0.25"/>
  <cols>
    <col min="1" max="1" width="3.28515625" customWidth="1"/>
    <col min="2" max="2" width="32.85546875" customWidth="1"/>
    <col min="8" max="8" width="44.57031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54" t="s">
        <v>20</v>
      </c>
      <c r="C2" s="155"/>
      <c r="D2" s="155"/>
      <c r="E2" s="155"/>
      <c r="F2" s="155"/>
      <c r="G2" s="155"/>
      <c r="H2" s="156"/>
    </row>
    <row r="3" spans="1:8" x14ac:dyDescent="0.25">
      <c r="A3" s="1"/>
      <c r="B3" s="154" t="s">
        <v>9</v>
      </c>
      <c r="C3" s="165"/>
      <c r="D3" s="165"/>
      <c r="E3" s="165"/>
      <c r="F3" s="165"/>
      <c r="G3" s="165"/>
      <c r="H3" s="166"/>
    </row>
    <row r="4" spans="1:8" ht="16.5" thickBot="1" x14ac:dyDescent="0.3">
      <c r="A4" s="1"/>
      <c r="B4" s="62" t="s">
        <v>79</v>
      </c>
      <c r="C4" s="63" t="s">
        <v>81</v>
      </c>
      <c r="D4" s="19">
        <v>9.5</v>
      </c>
      <c r="E4" s="19">
        <v>15.3</v>
      </c>
      <c r="F4" s="19">
        <v>1.6</v>
      </c>
      <c r="G4" s="29">
        <v>182</v>
      </c>
    </row>
    <row r="5" spans="1:8" ht="29.25" customHeight="1" thickBot="1" x14ac:dyDescent="0.3">
      <c r="A5" s="1"/>
      <c r="B5" s="60" t="s">
        <v>72</v>
      </c>
      <c r="C5" s="80">
        <v>200</v>
      </c>
      <c r="D5" s="19">
        <v>1.4</v>
      </c>
      <c r="E5" s="19">
        <v>1</v>
      </c>
      <c r="F5" s="19">
        <v>15</v>
      </c>
      <c r="G5" s="29">
        <v>78</v>
      </c>
    </row>
    <row r="6" spans="1:8" ht="15.75" x14ac:dyDescent="0.25">
      <c r="A6" s="1"/>
      <c r="B6" s="59" t="s">
        <v>63</v>
      </c>
      <c r="C6" s="51">
        <v>30</v>
      </c>
      <c r="D6" s="30">
        <v>1.98</v>
      </c>
      <c r="E6" s="30">
        <v>0.36</v>
      </c>
      <c r="F6" s="30">
        <v>10.26</v>
      </c>
      <c r="G6" s="30">
        <v>54.3</v>
      </c>
    </row>
    <row r="7" spans="1:8" ht="15.75" x14ac:dyDescent="0.25">
      <c r="A7" s="1"/>
      <c r="B7" s="70"/>
      <c r="C7" s="58"/>
      <c r="D7" s="97"/>
      <c r="E7" s="98"/>
      <c r="F7" s="98"/>
      <c r="G7" s="98"/>
    </row>
    <row r="8" spans="1:8" x14ac:dyDescent="0.25">
      <c r="A8" s="1"/>
      <c r="B8" s="3" t="s">
        <v>10</v>
      </c>
      <c r="C8" s="1"/>
      <c r="D8" s="1">
        <f>SUM(D4:D7)</f>
        <v>12.88</v>
      </c>
      <c r="E8" s="1">
        <f>SUM(E4:E7)</f>
        <v>16.66</v>
      </c>
      <c r="F8" s="1">
        <f>SUM(F4:F7)</f>
        <v>26.86</v>
      </c>
      <c r="G8" s="1">
        <f>SUM(G4:G7)</f>
        <v>314.3</v>
      </c>
    </row>
    <row r="9" spans="1:8" x14ac:dyDescent="0.25">
      <c r="A9" s="1"/>
      <c r="B9" s="3" t="s">
        <v>11</v>
      </c>
      <c r="C9" s="1"/>
      <c r="D9" s="1">
        <v>1</v>
      </c>
      <c r="E9" s="1">
        <f>E8/D8</f>
        <v>1.2934782608695652</v>
      </c>
      <c r="F9" s="1">
        <f>F8/D8</f>
        <v>2.0854037267080745</v>
      </c>
      <c r="G9" s="1"/>
    </row>
    <row r="10" spans="1:8" x14ac:dyDescent="0.25">
      <c r="A10" s="1"/>
      <c r="B10" s="154" t="s">
        <v>64</v>
      </c>
      <c r="C10" s="165"/>
      <c r="D10" s="165"/>
      <c r="E10" s="165"/>
      <c r="F10" s="166"/>
      <c r="G10" s="1">
        <f>G8*65/G31</f>
        <v>15.034957315278188</v>
      </c>
    </row>
    <row r="11" spans="1:8" x14ac:dyDescent="0.25">
      <c r="A11" s="1"/>
      <c r="B11" s="154" t="s">
        <v>65</v>
      </c>
      <c r="C11" s="165"/>
      <c r="D11" s="165"/>
      <c r="E11" s="165"/>
      <c r="F11" s="166"/>
      <c r="G11" s="1">
        <f>G8*75/G31</f>
        <v>17.348027671474831</v>
      </c>
    </row>
    <row r="12" spans="1:8" x14ac:dyDescent="0.25">
      <c r="A12" s="1"/>
      <c r="B12" s="5" t="s">
        <v>12</v>
      </c>
      <c r="C12" s="6"/>
      <c r="D12" s="6"/>
      <c r="E12" s="6"/>
      <c r="F12" s="6"/>
      <c r="G12" s="6"/>
    </row>
    <row r="13" spans="1:8" ht="16.5" thickBot="1" x14ac:dyDescent="0.3">
      <c r="A13" s="1"/>
      <c r="B13" s="102" t="s">
        <v>140</v>
      </c>
      <c r="C13" s="103">
        <v>50</v>
      </c>
      <c r="D13" s="106">
        <v>3.81</v>
      </c>
      <c r="E13" s="106">
        <v>9.4</v>
      </c>
      <c r="F13" s="106">
        <v>0.98</v>
      </c>
      <c r="G13" s="106">
        <v>103.8</v>
      </c>
    </row>
    <row r="14" spans="1:8" ht="16.5" thickBot="1" x14ac:dyDescent="0.3">
      <c r="A14" s="1"/>
      <c r="B14" s="112" t="s">
        <v>141</v>
      </c>
      <c r="C14" s="103">
        <v>65</v>
      </c>
      <c r="D14" s="128">
        <v>14.3</v>
      </c>
      <c r="E14" s="128">
        <v>15.01</v>
      </c>
      <c r="F14" s="128">
        <v>58.7</v>
      </c>
      <c r="G14" s="128">
        <v>205.4</v>
      </c>
    </row>
    <row r="15" spans="1:8" ht="16.5" thickBot="1" x14ac:dyDescent="0.3">
      <c r="A15" s="1"/>
      <c r="B15" s="112" t="s">
        <v>67</v>
      </c>
      <c r="C15" s="103">
        <v>150</v>
      </c>
      <c r="D15" s="113">
        <v>3.15</v>
      </c>
      <c r="E15" s="104">
        <v>4.95</v>
      </c>
      <c r="F15" s="104">
        <v>20.100000000000001</v>
      </c>
      <c r="G15" s="104">
        <v>138</v>
      </c>
    </row>
    <row r="16" spans="1:8" ht="16.5" thickBot="1" x14ac:dyDescent="0.3">
      <c r="A16" s="1"/>
      <c r="B16" s="107" t="s">
        <v>77</v>
      </c>
      <c r="C16" s="103">
        <v>200</v>
      </c>
      <c r="D16" s="109">
        <v>3.6</v>
      </c>
      <c r="E16" s="109">
        <v>2.8</v>
      </c>
      <c r="F16" s="109">
        <v>23.4</v>
      </c>
      <c r="G16" s="127">
        <v>134</v>
      </c>
    </row>
    <row r="17" spans="1:7" ht="16.5" thickBot="1" x14ac:dyDescent="0.3">
      <c r="A17" s="1"/>
      <c r="B17" s="107" t="s">
        <v>63</v>
      </c>
      <c r="C17" s="129">
        <v>30</v>
      </c>
      <c r="D17" s="106">
        <v>1.98</v>
      </c>
      <c r="E17" s="106">
        <v>0.36</v>
      </c>
      <c r="F17" s="106">
        <v>10.26</v>
      </c>
      <c r="G17" s="106">
        <v>54.3</v>
      </c>
    </row>
    <row r="18" spans="1:7" ht="15.75" x14ac:dyDescent="0.25">
      <c r="A18" s="1"/>
      <c r="B18" s="152" t="s">
        <v>145</v>
      </c>
      <c r="C18" s="122">
        <v>50</v>
      </c>
      <c r="D18" s="153">
        <v>1.6</v>
      </c>
      <c r="E18" s="153">
        <v>0.3</v>
      </c>
      <c r="F18" s="153">
        <v>11</v>
      </c>
      <c r="G18" s="153">
        <v>52</v>
      </c>
    </row>
    <row r="19" spans="1:7" x14ac:dyDescent="0.25">
      <c r="A19" s="1"/>
      <c r="B19" s="3" t="s">
        <v>10</v>
      </c>
      <c r="C19" s="1"/>
      <c r="D19" s="1">
        <f>SUM(D13:D18)</f>
        <v>28.44</v>
      </c>
      <c r="E19" s="1">
        <f>SUM(E13:E18)</f>
        <v>32.819999999999993</v>
      </c>
      <c r="F19" s="1">
        <f>SUM(F13:F18)</f>
        <v>124.44000000000001</v>
      </c>
      <c r="G19" s="1">
        <f>SUM(G13:G18)</f>
        <v>687.5</v>
      </c>
    </row>
    <row r="20" spans="1:7" x14ac:dyDescent="0.25">
      <c r="A20" s="1"/>
      <c r="B20" s="3" t="s">
        <v>11</v>
      </c>
      <c r="C20" s="1"/>
      <c r="D20" s="1">
        <v>1</v>
      </c>
      <c r="E20" s="1">
        <f>E19/D19</f>
        <v>1.1540084388185652</v>
      </c>
      <c r="F20" s="1">
        <f>F19/D19</f>
        <v>4.3755274261603381</v>
      </c>
      <c r="G20" s="1"/>
    </row>
    <row r="21" spans="1:7" x14ac:dyDescent="0.25">
      <c r="A21" s="1"/>
      <c r="B21" s="154" t="s">
        <v>66</v>
      </c>
      <c r="C21" s="165"/>
      <c r="D21" s="165"/>
      <c r="E21" s="165"/>
      <c r="F21" s="166"/>
      <c r="G21" s="1">
        <f>G19*65/G31</f>
        <v>32.887474241978218</v>
      </c>
    </row>
    <row r="22" spans="1:7" x14ac:dyDescent="0.25">
      <c r="A22" s="1"/>
      <c r="B22" s="154" t="s">
        <v>65</v>
      </c>
      <c r="C22" s="165"/>
      <c r="D22" s="165"/>
      <c r="E22" s="165"/>
      <c r="F22" s="166"/>
      <c r="G22" s="1">
        <f>G19*75/G31</f>
        <v>37.947085663821021</v>
      </c>
    </row>
    <row r="23" spans="1:7" x14ac:dyDescent="0.25">
      <c r="A23" s="1"/>
      <c r="B23" s="5" t="s">
        <v>13</v>
      </c>
      <c r="C23" s="6"/>
      <c r="D23" s="6"/>
      <c r="E23" s="6"/>
      <c r="F23" s="6"/>
      <c r="G23" s="6"/>
    </row>
    <row r="24" spans="1:7" ht="15.75" x14ac:dyDescent="0.25">
      <c r="A24" s="1"/>
      <c r="B24" s="60" t="s">
        <v>103</v>
      </c>
      <c r="C24" s="74" t="s">
        <v>101</v>
      </c>
      <c r="D24" s="98">
        <v>6.31</v>
      </c>
      <c r="E24" s="98">
        <v>4.95</v>
      </c>
      <c r="F24" s="98">
        <v>33.369999999999997</v>
      </c>
      <c r="G24" s="98">
        <v>199.5</v>
      </c>
    </row>
    <row r="25" spans="1:7" ht="16.5" thickBot="1" x14ac:dyDescent="0.3">
      <c r="A25" s="1"/>
      <c r="B25" s="81" t="s">
        <v>76</v>
      </c>
      <c r="C25" s="79">
        <v>200</v>
      </c>
      <c r="D25" s="38">
        <v>0.6</v>
      </c>
      <c r="E25" s="38">
        <v>0.2</v>
      </c>
      <c r="F25" s="38">
        <v>20</v>
      </c>
      <c r="G25" s="38">
        <v>90</v>
      </c>
    </row>
    <row r="26" spans="1:7" ht="16.5" thickBot="1" x14ac:dyDescent="0.3">
      <c r="A26" s="1"/>
      <c r="B26" s="81" t="s">
        <v>93</v>
      </c>
      <c r="C26" s="79">
        <v>150</v>
      </c>
      <c r="D26" s="9">
        <v>0.6</v>
      </c>
      <c r="E26" s="9">
        <v>0.6</v>
      </c>
      <c r="F26" s="9">
        <v>14.7</v>
      </c>
      <c r="G26" s="9">
        <v>67.5</v>
      </c>
    </row>
    <row r="27" spans="1:7" x14ac:dyDescent="0.25">
      <c r="A27" s="1"/>
      <c r="B27" s="3" t="s">
        <v>10</v>
      </c>
      <c r="C27" s="1"/>
      <c r="D27" s="1">
        <f>SUM(D24:D26)</f>
        <v>7.5099999999999989</v>
      </c>
      <c r="E27" s="1">
        <f>SUM(E24:E26)</f>
        <v>5.75</v>
      </c>
      <c r="F27" s="1">
        <f>SUM(F24:F26)</f>
        <v>68.069999999999993</v>
      </c>
      <c r="G27" s="1">
        <f>SUM(G24:G26)</f>
        <v>357</v>
      </c>
    </row>
    <row r="28" spans="1:7" x14ac:dyDescent="0.25">
      <c r="A28" s="1"/>
      <c r="B28" s="3" t="s">
        <v>11</v>
      </c>
      <c r="C28" s="1"/>
      <c r="D28" s="1">
        <v>1</v>
      </c>
      <c r="E28" s="1">
        <f>E27/D27</f>
        <v>0.76564580559254336</v>
      </c>
      <c r="F28" s="1">
        <f>F27/D27</f>
        <v>9.0639147802929436</v>
      </c>
      <c r="G28" s="1"/>
    </row>
    <row r="29" spans="1:7" x14ac:dyDescent="0.25">
      <c r="A29" s="1"/>
      <c r="B29" s="154" t="s">
        <v>64</v>
      </c>
      <c r="C29" s="165"/>
      <c r="D29" s="165"/>
      <c r="E29" s="165"/>
      <c r="F29" s="166"/>
      <c r="G29" s="1">
        <f>G27*65/G31</f>
        <v>17.077568442743598</v>
      </c>
    </row>
    <row r="30" spans="1:7" x14ac:dyDescent="0.25">
      <c r="A30" s="1"/>
      <c r="B30" s="154" t="s">
        <v>65</v>
      </c>
      <c r="C30" s="165"/>
      <c r="D30" s="165"/>
      <c r="E30" s="165"/>
      <c r="F30" s="166"/>
      <c r="G30" s="1">
        <f>G27*75/G31</f>
        <v>19.704886664704151</v>
      </c>
    </row>
    <row r="31" spans="1:7" x14ac:dyDescent="0.25">
      <c r="A31" s="1"/>
      <c r="B31" s="3" t="s">
        <v>14</v>
      </c>
      <c r="C31" s="1"/>
      <c r="D31" s="1">
        <f>D8+D19+D27</f>
        <v>48.83</v>
      </c>
      <c r="E31" s="1">
        <f>E8+E19+E27</f>
        <v>55.22999999999999</v>
      </c>
      <c r="F31" s="1">
        <f>F8+F19+F27</f>
        <v>219.37</v>
      </c>
      <c r="G31" s="1">
        <f>G8+G19+G27</f>
        <v>1358.8</v>
      </c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3" t="s">
        <v>11</v>
      </c>
      <c r="C33" s="1"/>
      <c r="D33" s="1">
        <v>1</v>
      </c>
      <c r="E33" s="1">
        <f>E31/D31</f>
        <v>1.1310669670284659</v>
      </c>
      <c r="F33" s="1">
        <f>F31/D31</f>
        <v>4.4925250870366584</v>
      </c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57" t="s">
        <v>16</v>
      </c>
      <c r="C35" s="158"/>
      <c r="D35" s="158"/>
      <c r="E35" s="158"/>
      <c r="F35" s="159"/>
      <c r="G35" s="163">
        <f>G31*100/2100</f>
        <v>64.704761904761909</v>
      </c>
    </row>
    <row r="36" spans="1:7" x14ac:dyDescent="0.25">
      <c r="A36" s="1"/>
      <c r="B36" s="160"/>
      <c r="C36" s="161"/>
      <c r="D36" s="161"/>
      <c r="E36" s="161"/>
      <c r="F36" s="162"/>
      <c r="G36" s="164"/>
    </row>
    <row r="37" spans="1:7" x14ac:dyDescent="0.25">
      <c r="A37" s="1"/>
      <c r="B37" s="157" t="s">
        <v>15</v>
      </c>
      <c r="C37" s="158"/>
      <c r="D37" s="158"/>
      <c r="E37" s="158"/>
      <c r="F37" s="159"/>
      <c r="G37" s="163">
        <f>G31*100/2300</f>
        <v>59.07826086956522</v>
      </c>
    </row>
    <row r="38" spans="1:7" x14ac:dyDescent="0.25">
      <c r="A38" s="1"/>
      <c r="B38" s="160"/>
      <c r="C38" s="161"/>
      <c r="D38" s="161"/>
      <c r="E38" s="161"/>
      <c r="F38" s="162"/>
      <c r="G38" s="164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3" t="s">
        <v>51</v>
      </c>
      <c r="C40" s="3"/>
      <c r="D40" s="3"/>
      <c r="E40" s="3"/>
      <c r="F40" s="3"/>
      <c r="G40" s="3"/>
    </row>
    <row r="41" spans="1:7" x14ac:dyDescent="0.25">
      <c r="A41" s="1"/>
      <c r="B41" s="3" t="s">
        <v>52</v>
      </c>
      <c r="C41" s="1"/>
      <c r="D41" s="1">
        <v>4</v>
      </c>
      <c r="E41" s="1">
        <v>9</v>
      </c>
      <c r="F41" s="1">
        <v>4</v>
      </c>
      <c r="G41" s="1"/>
    </row>
    <row r="42" spans="1:7" x14ac:dyDescent="0.25">
      <c r="A42" s="1"/>
      <c r="B42" s="3" t="s">
        <v>53</v>
      </c>
      <c r="C42" s="1"/>
      <c r="D42" s="1">
        <f>D31*D41</f>
        <v>195.32</v>
      </c>
      <c r="E42" s="1">
        <f>E31*E41</f>
        <v>497.06999999999994</v>
      </c>
      <c r="F42" s="1">
        <f>F31*F41</f>
        <v>877.48</v>
      </c>
      <c r="G42" s="1"/>
    </row>
    <row r="43" spans="1:7" x14ac:dyDescent="0.25">
      <c r="B43" s="3" t="s">
        <v>54</v>
      </c>
      <c r="C43" s="1"/>
      <c r="D43" s="1">
        <f>D42+E42+F42</f>
        <v>1569.87</v>
      </c>
      <c r="E43" s="1"/>
      <c r="F43" s="1"/>
      <c r="G43" s="1"/>
    </row>
    <row r="44" spans="1:7" ht="30" x14ac:dyDescent="0.25">
      <c r="B44" s="4" t="s">
        <v>55</v>
      </c>
      <c r="C44" s="1"/>
      <c r="D44" s="1">
        <f>D42*100/D43</f>
        <v>12.441794543497233</v>
      </c>
      <c r="E44" s="1">
        <f>E42*100/D43</f>
        <v>31.663131342085649</v>
      </c>
      <c r="F44" s="1">
        <f>F42*100/D43</f>
        <v>55.89507411441712</v>
      </c>
      <c r="G44" s="1"/>
    </row>
    <row r="45" spans="1:7" ht="30" x14ac:dyDescent="0.25">
      <c r="B45" s="4" t="s">
        <v>56</v>
      </c>
      <c r="C45" s="1"/>
      <c r="D45" s="3" t="s">
        <v>57</v>
      </c>
      <c r="E45" s="3" t="s">
        <v>58</v>
      </c>
      <c r="F45" s="3" t="s">
        <v>59</v>
      </c>
      <c r="G45" s="1"/>
    </row>
    <row r="48" spans="1:7" ht="15" customHeight="1" x14ac:dyDescent="0.25"/>
    <row r="50" ht="15" customHeight="1" x14ac:dyDescent="0.25"/>
  </sheetData>
  <mergeCells count="12">
    <mergeCell ref="B37:F38"/>
    <mergeCell ref="G37:G38"/>
    <mergeCell ref="B22:F22"/>
    <mergeCell ref="B29:F29"/>
    <mergeCell ref="B30:F30"/>
    <mergeCell ref="B35:F36"/>
    <mergeCell ref="G35:G36"/>
    <mergeCell ref="B21:F21"/>
    <mergeCell ref="B2:H2"/>
    <mergeCell ref="B3:H3"/>
    <mergeCell ref="B10:F10"/>
    <mergeCell ref="B11:F11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7"/>
  <sheetViews>
    <sheetView workbookViewId="0">
      <selection activeCell="B15" sqref="B15:G15"/>
    </sheetView>
  </sheetViews>
  <sheetFormatPr defaultRowHeight="15" x14ac:dyDescent="0.25"/>
  <cols>
    <col min="1" max="1" width="4.7109375" customWidth="1"/>
    <col min="2" max="2" width="34.28515625" customWidth="1"/>
    <col min="8" max="8" width="45.7109375" customWidth="1"/>
  </cols>
  <sheetData>
    <row r="1" spans="1:13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13" x14ac:dyDescent="0.25">
      <c r="A2" s="1"/>
      <c r="B2" s="154" t="s">
        <v>21</v>
      </c>
      <c r="C2" s="155"/>
      <c r="D2" s="155"/>
      <c r="E2" s="155"/>
      <c r="F2" s="155"/>
      <c r="G2" s="155"/>
      <c r="H2" s="156"/>
    </row>
    <row r="3" spans="1:13" x14ac:dyDescent="0.25">
      <c r="A3" s="1"/>
      <c r="B3" s="154" t="s">
        <v>9</v>
      </c>
      <c r="C3" s="155"/>
      <c r="D3" s="155"/>
      <c r="E3" s="155"/>
      <c r="F3" s="155"/>
      <c r="G3" s="155"/>
      <c r="H3" s="156"/>
    </row>
    <row r="4" spans="1:13" ht="21" customHeight="1" thickBot="1" x14ac:dyDescent="0.3">
      <c r="A4" s="1"/>
      <c r="B4" s="52" t="s">
        <v>104</v>
      </c>
      <c r="C4" s="80">
        <v>150</v>
      </c>
      <c r="D4" s="19">
        <v>3.45</v>
      </c>
      <c r="E4" s="19">
        <v>4.2</v>
      </c>
      <c r="F4" s="29">
        <v>36.299999999999997</v>
      </c>
      <c r="G4" s="29">
        <v>196.5</v>
      </c>
    </row>
    <row r="5" spans="1:13" ht="16.5" customHeight="1" x14ac:dyDescent="0.25">
      <c r="A5" s="1"/>
      <c r="B5" s="52" t="s">
        <v>105</v>
      </c>
      <c r="C5" s="82">
        <v>50</v>
      </c>
      <c r="D5" s="95">
        <v>6.74</v>
      </c>
      <c r="E5" s="95">
        <v>10.68</v>
      </c>
      <c r="F5" s="95">
        <v>2.8</v>
      </c>
      <c r="G5" s="95">
        <v>126.1</v>
      </c>
    </row>
    <row r="6" spans="1:13" ht="16.5" thickBot="1" x14ac:dyDescent="0.3">
      <c r="A6" s="1"/>
      <c r="B6" s="143" t="s">
        <v>124</v>
      </c>
      <c r="C6" s="83">
        <v>200</v>
      </c>
      <c r="D6" s="39">
        <v>0.2</v>
      </c>
      <c r="E6" s="39">
        <v>0.06</v>
      </c>
      <c r="F6" s="39">
        <v>15</v>
      </c>
      <c r="G6" s="39">
        <v>56</v>
      </c>
    </row>
    <row r="7" spans="1:13" ht="18" customHeight="1" thickBot="1" x14ac:dyDescent="0.3">
      <c r="A7" s="1"/>
      <c r="B7" s="50" t="s">
        <v>63</v>
      </c>
      <c r="C7" s="54">
        <v>30</v>
      </c>
      <c r="D7" s="23">
        <v>1.98</v>
      </c>
      <c r="E7" s="23">
        <v>0.36</v>
      </c>
      <c r="F7" s="23">
        <v>10.26</v>
      </c>
      <c r="G7" s="23">
        <v>54.3</v>
      </c>
    </row>
    <row r="8" spans="1:13" ht="16.5" thickBot="1" x14ac:dyDescent="0.3">
      <c r="A8" s="1"/>
      <c r="B8" s="59" t="s">
        <v>73</v>
      </c>
      <c r="C8" s="78">
        <v>40</v>
      </c>
      <c r="D8" s="22">
        <v>5.72</v>
      </c>
      <c r="E8" s="22">
        <v>7.92</v>
      </c>
      <c r="F8" s="22">
        <v>9.7200000000000006</v>
      </c>
      <c r="G8" s="22">
        <v>115.3</v>
      </c>
    </row>
    <row r="9" spans="1:13" x14ac:dyDescent="0.25">
      <c r="A9" s="1"/>
      <c r="B9" s="3" t="s">
        <v>10</v>
      </c>
      <c r="C9" s="1"/>
      <c r="D9" s="1">
        <f>SUM(D4:D8)</f>
        <v>18.09</v>
      </c>
      <c r="E9" s="1">
        <f>SUM(E4:E8)</f>
        <v>23.22</v>
      </c>
      <c r="F9" s="1">
        <f>SUM(F4:F8)</f>
        <v>74.08</v>
      </c>
      <c r="G9" s="1">
        <f>SUM(G4:G8)</f>
        <v>548.20000000000005</v>
      </c>
    </row>
    <row r="10" spans="1:13" x14ac:dyDescent="0.25">
      <c r="A10" s="1"/>
      <c r="B10" s="3" t="s">
        <v>11</v>
      </c>
      <c r="C10" s="1"/>
      <c r="D10" s="1">
        <v>1</v>
      </c>
      <c r="E10" s="1">
        <f>E9/D9</f>
        <v>1.2835820895522387</v>
      </c>
      <c r="F10" s="1">
        <f>F9/D9</f>
        <v>4.0950801547816473</v>
      </c>
      <c r="G10" s="1"/>
    </row>
    <row r="11" spans="1:13" x14ac:dyDescent="0.25">
      <c r="A11" s="1"/>
      <c r="B11" s="154" t="s">
        <v>64</v>
      </c>
      <c r="C11" s="165"/>
      <c r="D11" s="165"/>
      <c r="E11" s="165"/>
      <c r="F11" s="166"/>
      <c r="G11" s="1">
        <f>G9*65/G33</f>
        <v>22.43792779915243</v>
      </c>
    </row>
    <row r="12" spans="1:13" x14ac:dyDescent="0.25">
      <c r="A12" s="1"/>
      <c r="B12" s="154" t="s">
        <v>65</v>
      </c>
      <c r="C12" s="165"/>
      <c r="D12" s="165"/>
      <c r="E12" s="165"/>
      <c r="F12" s="166"/>
      <c r="G12" s="1">
        <f>G9*75/G33</f>
        <v>25.889916691329727</v>
      </c>
    </row>
    <row r="13" spans="1:13" ht="15.75" thickBot="1" x14ac:dyDescent="0.3">
      <c r="A13" s="1"/>
      <c r="B13" s="5" t="s">
        <v>12</v>
      </c>
      <c r="C13" s="6"/>
      <c r="D13" s="6"/>
      <c r="E13" s="6"/>
      <c r="F13" s="6"/>
      <c r="G13" s="6"/>
    </row>
    <row r="14" spans="1:13" ht="32.25" thickBot="1" x14ac:dyDescent="0.3">
      <c r="A14" s="1"/>
      <c r="B14" s="102" t="s">
        <v>133</v>
      </c>
      <c r="C14" s="103">
        <v>30</v>
      </c>
      <c r="D14" s="104">
        <v>1.4</v>
      </c>
      <c r="E14" s="104">
        <v>0</v>
      </c>
      <c r="F14" s="104">
        <v>0.65</v>
      </c>
      <c r="G14" s="104">
        <v>9.6</v>
      </c>
    </row>
    <row r="15" spans="1:13" ht="17.25" customHeight="1" thickBot="1" x14ac:dyDescent="0.3">
      <c r="A15" s="1"/>
      <c r="B15" s="110" t="s">
        <v>147</v>
      </c>
      <c r="C15" s="130" t="s">
        <v>148</v>
      </c>
      <c r="D15" s="106">
        <v>11.75</v>
      </c>
      <c r="E15" s="131">
        <v>16.98</v>
      </c>
      <c r="F15" s="106">
        <v>1.9</v>
      </c>
      <c r="G15" s="106">
        <v>209.47</v>
      </c>
      <c r="H15" s="100"/>
      <c r="I15" s="63"/>
      <c r="J15" s="48"/>
      <c r="K15" s="48"/>
      <c r="L15" s="48"/>
      <c r="M15" s="101"/>
    </row>
    <row r="16" spans="1:13" ht="22.5" customHeight="1" thickBot="1" x14ac:dyDescent="0.3">
      <c r="A16" s="1"/>
      <c r="B16" s="112" t="s">
        <v>69</v>
      </c>
      <c r="C16" s="105">
        <v>150</v>
      </c>
      <c r="D16" s="106">
        <v>5.0999999999999996</v>
      </c>
      <c r="E16" s="123">
        <v>4.3499999999999996</v>
      </c>
      <c r="F16" s="106">
        <v>30.3</v>
      </c>
      <c r="G16" s="106">
        <v>180</v>
      </c>
    </row>
    <row r="17" spans="1:7" ht="18" customHeight="1" thickBot="1" x14ac:dyDescent="0.3">
      <c r="A17" s="1"/>
      <c r="B17" s="107" t="s">
        <v>72</v>
      </c>
      <c r="C17" s="120">
        <v>200</v>
      </c>
      <c r="D17" s="104">
        <v>1.4</v>
      </c>
      <c r="E17" s="104">
        <v>1</v>
      </c>
      <c r="F17" s="104">
        <v>20.2</v>
      </c>
      <c r="G17" s="104">
        <v>96</v>
      </c>
    </row>
    <row r="18" spans="1:7" ht="16.5" thickBot="1" x14ac:dyDescent="0.3">
      <c r="A18" s="1"/>
      <c r="B18" s="110" t="s">
        <v>63</v>
      </c>
      <c r="C18" s="120">
        <v>30</v>
      </c>
      <c r="D18" s="109">
        <v>1.98</v>
      </c>
      <c r="E18" s="109">
        <v>0.36</v>
      </c>
      <c r="F18" s="109">
        <v>10.26</v>
      </c>
      <c r="G18" s="109">
        <v>54.3</v>
      </c>
    </row>
    <row r="19" spans="1:7" ht="16.5" thickBot="1" x14ac:dyDescent="0.3">
      <c r="A19" s="1"/>
      <c r="B19" s="110" t="s">
        <v>70</v>
      </c>
      <c r="C19" s="117">
        <v>30</v>
      </c>
      <c r="D19" s="109">
        <v>2.2799999999999998</v>
      </c>
      <c r="E19" s="109">
        <v>0.27</v>
      </c>
      <c r="F19" s="109">
        <v>14.01</v>
      </c>
      <c r="G19" s="109">
        <v>69.3</v>
      </c>
    </row>
    <row r="20" spans="1:7" ht="16.5" thickBot="1" x14ac:dyDescent="0.3">
      <c r="A20" s="1"/>
      <c r="B20" s="60"/>
      <c r="C20" s="85"/>
      <c r="D20" s="11"/>
      <c r="E20" s="11"/>
      <c r="F20" s="11"/>
      <c r="G20" s="11"/>
    </row>
    <row r="21" spans="1:7" x14ac:dyDescent="0.25">
      <c r="A21" s="1"/>
      <c r="B21" s="3" t="s">
        <v>10</v>
      </c>
      <c r="C21" s="1"/>
      <c r="D21" s="1">
        <f>SUM(D14:D20)</f>
        <v>23.91</v>
      </c>
      <c r="E21" s="1">
        <f>SUM(E14:E20)</f>
        <v>22.959999999999997</v>
      </c>
      <c r="F21" s="1">
        <f>SUM(F14:F20)</f>
        <v>77.319999999999993</v>
      </c>
      <c r="G21" s="1">
        <f>SUM(G14:G20)</f>
        <v>618.66999999999996</v>
      </c>
    </row>
    <row r="22" spans="1:7" x14ac:dyDescent="0.25">
      <c r="A22" s="1"/>
      <c r="B22" s="3" t="s">
        <v>11</v>
      </c>
      <c r="C22" s="1"/>
      <c r="D22" s="1">
        <v>1</v>
      </c>
      <c r="E22" s="1">
        <f>E21/D21</f>
        <v>0.96026767043078198</v>
      </c>
      <c r="F22" s="1">
        <f>F21/D21</f>
        <v>3.2337933918862398</v>
      </c>
      <c r="G22" s="1"/>
    </row>
    <row r="23" spans="1:7" x14ac:dyDescent="0.25">
      <c r="A23" s="1"/>
      <c r="B23" s="154" t="s">
        <v>64</v>
      </c>
      <c r="C23" s="165"/>
      <c r="D23" s="165"/>
      <c r="E23" s="165"/>
      <c r="F23" s="166"/>
      <c r="G23" s="1">
        <f>G21*65/G33</f>
        <v>25.322277985227348</v>
      </c>
    </row>
    <row r="24" spans="1:7" x14ac:dyDescent="0.25">
      <c r="A24" s="1"/>
      <c r="B24" s="154" t="s">
        <v>65</v>
      </c>
      <c r="C24" s="165"/>
      <c r="D24" s="165"/>
      <c r="E24" s="165"/>
      <c r="F24" s="166"/>
      <c r="G24" s="1">
        <f>G21*75/G33</f>
        <v>29.218013059877716</v>
      </c>
    </row>
    <row r="25" spans="1:7" x14ac:dyDescent="0.25">
      <c r="A25" s="1"/>
      <c r="B25" s="5" t="s">
        <v>13</v>
      </c>
      <c r="C25" s="6"/>
      <c r="D25" s="6"/>
      <c r="E25" s="6"/>
      <c r="F25" s="6"/>
      <c r="G25" s="6"/>
    </row>
    <row r="26" spans="1:7" ht="31.5" x14ac:dyDescent="0.25">
      <c r="A26" s="1"/>
      <c r="B26" s="84" t="s">
        <v>107</v>
      </c>
      <c r="C26" s="74" t="s">
        <v>108</v>
      </c>
      <c r="D26" s="99">
        <v>10.3</v>
      </c>
      <c r="E26" s="99">
        <v>11.2</v>
      </c>
      <c r="F26" s="99">
        <v>23.5</v>
      </c>
      <c r="G26" s="99">
        <v>228.9</v>
      </c>
    </row>
    <row r="27" spans="1:7" ht="15.75" x14ac:dyDescent="0.25">
      <c r="A27" s="1"/>
      <c r="B27" s="60" t="s">
        <v>84</v>
      </c>
      <c r="C27" s="61">
        <v>200</v>
      </c>
      <c r="D27" s="43">
        <v>4.2</v>
      </c>
      <c r="E27" s="44">
        <v>4</v>
      </c>
      <c r="F27" s="44">
        <v>18</v>
      </c>
      <c r="G27" s="43">
        <v>124.8</v>
      </c>
    </row>
    <row r="28" spans="1:7" ht="16.5" thickBot="1" x14ac:dyDescent="0.3">
      <c r="A28" s="1"/>
      <c r="B28" s="60" t="s">
        <v>93</v>
      </c>
      <c r="C28" s="61">
        <v>100</v>
      </c>
      <c r="D28" s="19">
        <v>0.6</v>
      </c>
      <c r="E28" s="19">
        <v>0.6</v>
      </c>
      <c r="F28" s="19">
        <v>14.7</v>
      </c>
      <c r="G28" s="19">
        <v>67.5</v>
      </c>
    </row>
    <row r="29" spans="1:7" x14ac:dyDescent="0.25">
      <c r="A29" s="1"/>
      <c r="B29" s="3" t="s">
        <v>10</v>
      </c>
      <c r="C29" s="1"/>
      <c r="D29" s="1">
        <f>SUM(D26:D28)</f>
        <v>15.1</v>
      </c>
      <c r="E29" s="1">
        <f>SUM(E26:E28)</f>
        <v>15.799999999999999</v>
      </c>
      <c r="F29" s="1">
        <f>SUM(F26:F28)</f>
        <v>56.2</v>
      </c>
      <c r="G29" s="1">
        <f>SUM(G26:G28)</f>
        <v>421.2</v>
      </c>
    </row>
    <row r="30" spans="1:7" x14ac:dyDescent="0.25">
      <c r="A30" s="1"/>
      <c r="B30" s="3" t="s">
        <v>11</v>
      </c>
      <c r="C30" s="1"/>
      <c r="D30" s="1">
        <v>1</v>
      </c>
      <c r="E30" s="1">
        <f>E29/D29</f>
        <v>1.0463576158940397</v>
      </c>
      <c r="F30" s="1">
        <f>F29/D29</f>
        <v>3.7218543046357619</v>
      </c>
      <c r="G30" s="1"/>
    </row>
    <row r="31" spans="1:7" x14ac:dyDescent="0.25">
      <c r="A31" s="1"/>
      <c r="B31" s="154" t="s">
        <v>64</v>
      </c>
      <c r="C31" s="165"/>
      <c r="D31" s="165"/>
      <c r="E31" s="165"/>
      <c r="F31" s="166"/>
      <c r="G31" s="1">
        <f>G29*65/G33</f>
        <v>17.239794215620218</v>
      </c>
    </row>
    <row r="32" spans="1:7" x14ac:dyDescent="0.25">
      <c r="A32" s="1"/>
      <c r="B32" s="154" t="s">
        <v>65</v>
      </c>
      <c r="C32" s="165"/>
      <c r="D32" s="165"/>
      <c r="E32" s="165"/>
      <c r="F32" s="166"/>
      <c r="G32" s="1">
        <f>G29*75/G33</f>
        <v>19.89207024879256</v>
      </c>
    </row>
    <row r="33" spans="1:7" x14ac:dyDescent="0.25">
      <c r="A33" s="1"/>
      <c r="B33" s="3" t="s">
        <v>14</v>
      </c>
      <c r="C33" s="1"/>
      <c r="D33" s="1">
        <f>D9+D21+D29</f>
        <v>57.1</v>
      </c>
      <c r="E33" s="1">
        <f>E9+E21+E29</f>
        <v>61.97999999999999</v>
      </c>
      <c r="F33" s="1">
        <f>F9+F21+F29</f>
        <v>207.59999999999997</v>
      </c>
      <c r="G33" s="1">
        <f>G9+G21+G29</f>
        <v>1588.07</v>
      </c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3" t="s">
        <v>11</v>
      </c>
      <c r="C35" s="1"/>
      <c r="D35" s="1">
        <v>1</v>
      </c>
      <c r="E35" s="1">
        <f>E33/D33</f>
        <v>1.085464098073555</v>
      </c>
      <c r="F35" s="1">
        <f>F33/D33</f>
        <v>3.6357267950963217</v>
      </c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57" t="s">
        <v>16</v>
      </c>
      <c r="C37" s="158"/>
      <c r="D37" s="158"/>
      <c r="E37" s="158"/>
      <c r="F37" s="159"/>
      <c r="G37" s="163">
        <f>G33*100/2100</f>
        <v>75.622380952380951</v>
      </c>
    </row>
    <row r="38" spans="1:7" x14ac:dyDescent="0.25">
      <c r="A38" s="1"/>
      <c r="B38" s="160"/>
      <c r="C38" s="161"/>
      <c r="D38" s="161"/>
      <c r="E38" s="161"/>
      <c r="F38" s="162"/>
      <c r="G38" s="164"/>
    </row>
    <row r="39" spans="1:7" x14ac:dyDescent="0.25">
      <c r="A39" s="1"/>
      <c r="B39" s="157" t="s">
        <v>15</v>
      </c>
      <c r="C39" s="158"/>
      <c r="D39" s="158"/>
      <c r="E39" s="158"/>
      <c r="F39" s="159"/>
      <c r="G39" s="163">
        <f>G33*100/2300</f>
        <v>69.046521739130441</v>
      </c>
    </row>
    <row r="40" spans="1:7" x14ac:dyDescent="0.25">
      <c r="A40" s="1"/>
      <c r="B40" s="160"/>
      <c r="C40" s="161"/>
      <c r="D40" s="161"/>
      <c r="E40" s="161"/>
      <c r="F40" s="162"/>
      <c r="G40" s="164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B42" s="3" t="s">
        <v>51</v>
      </c>
      <c r="C42" s="3"/>
      <c r="D42" s="3"/>
      <c r="E42" s="3"/>
      <c r="F42" s="3"/>
      <c r="G42" s="3"/>
    </row>
    <row r="43" spans="1:7" x14ac:dyDescent="0.25">
      <c r="B43" s="3" t="s">
        <v>52</v>
      </c>
      <c r="C43" s="1"/>
      <c r="D43" s="1">
        <v>4</v>
      </c>
      <c r="E43" s="1">
        <v>9</v>
      </c>
      <c r="F43" s="1">
        <v>4</v>
      </c>
      <c r="G43" s="1"/>
    </row>
    <row r="44" spans="1:7" x14ac:dyDescent="0.25">
      <c r="B44" s="3" t="s">
        <v>53</v>
      </c>
      <c r="C44" s="1"/>
      <c r="D44" s="1">
        <f>D33*D43</f>
        <v>228.4</v>
      </c>
      <c r="E44" s="1">
        <f>E33*E43</f>
        <v>557.81999999999994</v>
      </c>
      <c r="F44" s="1">
        <f>F33*F43</f>
        <v>830.39999999999986</v>
      </c>
      <c r="G44" s="1"/>
    </row>
    <row r="45" spans="1:7" ht="15" customHeight="1" x14ac:dyDescent="0.25">
      <c r="B45" s="3" t="s">
        <v>54</v>
      </c>
      <c r="C45" s="1"/>
      <c r="D45" s="1">
        <f>D44+E44+F44</f>
        <v>1616.62</v>
      </c>
      <c r="E45" s="1"/>
      <c r="F45" s="1"/>
      <c r="G45" s="1"/>
    </row>
    <row r="46" spans="1:7" ht="30" x14ac:dyDescent="0.25">
      <c r="B46" s="4" t="s">
        <v>55</v>
      </c>
      <c r="C46" s="1"/>
      <c r="D46" s="1">
        <f>D44*100/D45</f>
        <v>14.12824287711398</v>
      </c>
      <c r="E46" s="1">
        <f>E44*100/D45</f>
        <v>34.50532592693397</v>
      </c>
      <c r="F46" s="1">
        <f>F44*100/D45</f>
        <v>51.366431195952046</v>
      </c>
      <c r="G46" s="1"/>
    </row>
    <row r="47" spans="1:7" ht="15" customHeight="1" x14ac:dyDescent="0.25">
      <c r="B47" s="4" t="s">
        <v>56</v>
      </c>
      <c r="C47" s="1"/>
      <c r="D47" s="3" t="s">
        <v>57</v>
      </c>
      <c r="E47" s="3" t="s">
        <v>58</v>
      </c>
      <c r="F47" s="3" t="s">
        <v>59</v>
      </c>
      <c r="G47" s="1"/>
    </row>
  </sheetData>
  <mergeCells count="12">
    <mergeCell ref="B39:F40"/>
    <mergeCell ref="G39:G40"/>
    <mergeCell ref="B24:F24"/>
    <mergeCell ref="B31:F31"/>
    <mergeCell ref="B32:F32"/>
    <mergeCell ref="B37:F38"/>
    <mergeCell ref="G37:G38"/>
    <mergeCell ref="B23:F23"/>
    <mergeCell ref="B2:H2"/>
    <mergeCell ref="B3:H3"/>
    <mergeCell ref="B11:F11"/>
    <mergeCell ref="B12:F12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9"/>
  <sheetViews>
    <sheetView workbookViewId="0">
      <selection activeCell="B12" sqref="B12:G13"/>
    </sheetView>
  </sheetViews>
  <sheetFormatPr defaultRowHeight="15" x14ac:dyDescent="0.25"/>
  <cols>
    <col min="1" max="1" width="5.42578125" customWidth="1"/>
    <col min="2" max="2" width="34.28515625" customWidth="1"/>
    <col min="8" max="8" width="4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54" t="s">
        <v>22</v>
      </c>
      <c r="C2" s="155"/>
      <c r="D2" s="155"/>
      <c r="E2" s="155"/>
      <c r="F2" s="155"/>
      <c r="G2" s="155"/>
      <c r="H2" s="156"/>
    </row>
    <row r="3" spans="1:8" ht="15.75" thickBot="1" x14ac:dyDescent="0.3">
      <c r="A3" s="1"/>
      <c r="B3" s="154" t="s">
        <v>9</v>
      </c>
      <c r="C3" s="155"/>
      <c r="D3" s="155"/>
      <c r="E3" s="155"/>
      <c r="F3" s="155"/>
      <c r="G3" s="155"/>
      <c r="H3" s="156"/>
    </row>
    <row r="4" spans="1:8" ht="17.25" customHeight="1" thickBot="1" x14ac:dyDescent="0.3">
      <c r="A4" s="1"/>
      <c r="B4" s="84" t="s">
        <v>109</v>
      </c>
      <c r="C4" s="54" t="s">
        <v>61</v>
      </c>
      <c r="D4" s="20">
        <v>16.27</v>
      </c>
      <c r="E4" s="20">
        <v>12.04</v>
      </c>
      <c r="F4" s="20">
        <v>22.33</v>
      </c>
      <c r="G4" s="20">
        <v>131.30000000000001</v>
      </c>
    </row>
    <row r="5" spans="1:8" ht="16.5" customHeight="1" thickBot="1" x14ac:dyDescent="0.3">
      <c r="A5" s="1"/>
      <c r="B5" s="60" t="s">
        <v>77</v>
      </c>
      <c r="C5" s="58">
        <v>200</v>
      </c>
      <c r="D5" s="19">
        <v>3.6</v>
      </c>
      <c r="E5" s="19">
        <v>2.8</v>
      </c>
      <c r="F5" s="19">
        <v>17.600000000000001</v>
      </c>
      <c r="G5" s="29">
        <v>196</v>
      </c>
    </row>
    <row r="6" spans="1:8" ht="16.5" thickBot="1" x14ac:dyDescent="0.3">
      <c r="A6" s="33"/>
      <c r="B6" s="60" t="s">
        <v>73</v>
      </c>
      <c r="C6" s="78">
        <v>50</v>
      </c>
      <c r="D6" s="11">
        <v>7.6</v>
      </c>
      <c r="E6" s="11">
        <v>0.51</v>
      </c>
      <c r="F6" s="11">
        <v>46.7</v>
      </c>
      <c r="G6" s="11">
        <v>231</v>
      </c>
    </row>
    <row r="7" spans="1:8" x14ac:dyDescent="0.25">
      <c r="A7" s="1"/>
      <c r="B7" s="3" t="s">
        <v>10</v>
      </c>
      <c r="C7" s="1"/>
      <c r="D7" s="1">
        <f>SUM(D4:D6)</f>
        <v>27.47</v>
      </c>
      <c r="E7" s="1">
        <f>SUM(E4:E6)</f>
        <v>15.35</v>
      </c>
      <c r="F7" s="1">
        <f>SUM(F4:F6)</f>
        <v>86.63</v>
      </c>
      <c r="G7" s="1">
        <f>SUM(G4:G6)</f>
        <v>558.29999999999995</v>
      </c>
    </row>
    <row r="8" spans="1:8" x14ac:dyDescent="0.25">
      <c r="A8" s="1"/>
      <c r="B8" s="3" t="s">
        <v>11</v>
      </c>
      <c r="C8" s="1"/>
      <c r="D8" s="1">
        <v>1</v>
      </c>
      <c r="E8" s="1">
        <f>E7/D7</f>
        <v>0.55879140880961053</v>
      </c>
      <c r="F8" s="1">
        <f>F7/D7</f>
        <v>3.1536221332362575</v>
      </c>
      <c r="G8" s="1"/>
    </row>
    <row r="9" spans="1:8" x14ac:dyDescent="0.25">
      <c r="A9" s="1"/>
      <c r="B9" s="154" t="s">
        <v>64</v>
      </c>
      <c r="C9" s="165"/>
      <c r="D9" s="165"/>
      <c r="E9" s="165"/>
      <c r="F9" s="166"/>
      <c r="G9" s="1">
        <f>G7*65/G32</f>
        <v>20.468197431428621</v>
      </c>
    </row>
    <row r="10" spans="1:8" x14ac:dyDescent="0.25">
      <c r="A10" s="1"/>
      <c r="B10" s="154" t="s">
        <v>68</v>
      </c>
      <c r="C10" s="165"/>
      <c r="D10" s="165"/>
      <c r="E10" s="165"/>
      <c r="F10" s="166"/>
      <c r="G10" s="1">
        <f>G7*75/G32</f>
        <v>23.617150882417636</v>
      </c>
    </row>
    <row r="11" spans="1:8" ht="15.75" thickBot="1" x14ac:dyDescent="0.3">
      <c r="A11" s="1"/>
      <c r="B11" s="5" t="s">
        <v>12</v>
      </c>
      <c r="C11" s="6"/>
      <c r="D11" s="6"/>
      <c r="E11" s="6"/>
      <c r="F11" s="6"/>
      <c r="G11" s="6"/>
    </row>
    <row r="12" spans="1:8" ht="16.5" thickBot="1" x14ac:dyDescent="0.3">
      <c r="A12" s="1"/>
      <c r="B12" s="102" t="s">
        <v>149</v>
      </c>
      <c r="C12" s="103">
        <v>50</v>
      </c>
      <c r="D12" s="104">
        <v>3.2</v>
      </c>
      <c r="E12" s="104">
        <v>8.4</v>
      </c>
      <c r="F12" s="104">
        <v>1.4</v>
      </c>
      <c r="G12" s="104">
        <v>94</v>
      </c>
    </row>
    <row r="13" spans="1:8" ht="20.25" customHeight="1" thickBot="1" x14ac:dyDescent="0.3">
      <c r="A13" s="1"/>
      <c r="B13" s="110" t="s">
        <v>150</v>
      </c>
      <c r="C13" s="114">
        <v>75</v>
      </c>
      <c r="D13" s="106">
        <v>14.84</v>
      </c>
      <c r="E13" s="106">
        <v>10.119999999999999</v>
      </c>
      <c r="F13" s="106">
        <v>10.119999999999999</v>
      </c>
      <c r="G13" s="106">
        <v>192.11</v>
      </c>
    </row>
    <row r="14" spans="1:8" ht="16.5" thickBot="1" x14ac:dyDescent="0.3">
      <c r="A14" s="1"/>
      <c r="B14" s="133" t="s">
        <v>67</v>
      </c>
      <c r="C14" s="103">
        <v>150</v>
      </c>
      <c r="D14" s="104">
        <v>3.15</v>
      </c>
      <c r="E14" s="104">
        <v>4.95</v>
      </c>
      <c r="F14" s="113">
        <v>20.100000000000001</v>
      </c>
      <c r="G14" s="113">
        <v>138</v>
      </c>
    </row>
    <row r="15" spans="1:8" ht="15.75" x14ac:dyDescent="0.25">
      <c r="A15" s="1"/>
      <c r="B15" s="107" t="s">
        <v>129</v>
      </c>
      <c r="C15" s="116">
        <v>200</v>
      </c>
      <c r="D15" s="111">
        <v>6</v>
      </c>
      <c r="E15" s="111">
        <v>5</v>
      </c>
      <c r="F15" s="111">
        <v>10</v>
      </c>
      <c r="G15" s="132">
        <v>101</v>
      </c>
    </row>
    <row r="16" spans="1:8" ht="16.5" thickBot="1" x14ac:dyDescent="0.3">
      <c r="A16" s="1"/>
      <c r="B16" s="110" t="s">
        <v>63</v>
      </c>
      <c r="C16" s="105">
        <v>30</v>
      </c>
      <c r="D16" s="109">
        <v>1.98</v>
      </c>
      <c r="E16" s="109">
        <v>0.36</v>
      </c>
      <c r="F16" s="109">
        <v>10.26</v>
      </c>
      <c r="G16" s="109">
        <v>54.3</v>
      </c>
    </row>
    <row r="17" spans="1:7" ht="15.75" x14ac:dyDescent="0.25">
      <c r="A17" s="1"/>
      <c r="B17" s="107" t="s">
        <v>121</v>
      </c>
      <c r="C17" s="116">
        <v>50</v>
      </c>
      <c r="D17" s="134">
        <v>7.6</v>
      </c>
      <c r="E17" s="134">
        <v>0.51</v>
      </c>
      <c r="F17" s="134">
        <v>46.7</v>
      </c>
      <c r="G17" s="134">
        <v>231</v>
      </c>
    </row>
    <row r="18" spans="1:7" ht="16.5" thickBot="1" x14ac:dyDescent="0.3">
      <c r="A18" s="1"/>
      <c r="B18" s="140"/>
      <c r="C18" s="144"/>
      <c r="D18" s="146"/>
      <c r="E18" s="146"/>
      <c r="F18" s="146"/>
      <c r="G18" s="146"/>
    </row>
    <row r="19" spans="1:7" ht="15.75" x14ac:dyDescent="0.25">
      <c r="A19" s="1"/>
      <c r="B19" s="59"/>
      <c r="C19" s="61"/>
      <c r="D19" s="46"/>
      <c r="E19" s="46"/>
      <c r="F19" s="46"/>
      <c r="G19" s="46"/>
    </row>
    <row r="20" spans="1:7" x14ac:dyDescent="0.25">
      <c r="A20" s="1"/>
      <c r="B20" s="3" t="s">
        <v>10</v>
      </c>
      <c r="C20" s="1"/>
      <c r="D20" s="1">
        <f>SUM(D12:D19)</f>
        <v>36.769999999999996</v>
      </c>
      <c r="E20" s="1">
        <f>SUM(E12:E19)</f>
        <v>29.34</v>
      </c>
      <c r="F20" s="1">
        <f>SUM(F12:F19)</f>
        <v>98.580000000000013</v>
      </c>
      <c r="G20" s="1">
        <f>SUM(G12:G19)</f>
        <v>810.41</v>
      </c>
    </row>
    <row r="21" spans="1:7" x14ac:dyDescent="0.25">
      <c r="A21" s="1"/>
      <c r="B21" s="3" t="s">
        <v>11</v>
      </c>
      <c r="C21" s="1"/>
      <c r="D21" s="1">
        <v>1</v>
      </c>
      <c r="E21" s="1">
        <f>E20/D20</f>
        <v>0.79793309763394082</v>
      </c>
      <c r="F21" s="1">
        <f>F20/D20</f>
        <v>2.680989937449008</v>
      </c>
      <c r="G21" s="1"/>
    </row>
    <row r="22" spans="1:7" x14ac:dyDescent="0.25">
      <c r="A22" s="1"/>
      <c r="B22" s="154" t="s">
        <v>64</v>
      </c>
      <c r="C22" s="165"/>
      <c r="D22" s="165"/>
      <c r="E22" s="165"/>
      <c r="F22" s="166"/>
      <c r="G22" s="1">
        <f>G20*65/G32</f>
        <v>29.710965216557529</v>
      </c>
    </row>
    <row r="23" spans="1:7" x14ac:dyDescent="0.25">
      <c r="A23" s="1"/>
      <c r="B23" s="154" t="s">
        <v>65</v>
      </c>
      <c r="C23" s="165"/>
      <c r="D23" s="165"/>
      <c r="E23" s="165"/>
      <c r="F23" s="166"/>
      <c r="G23" s="1">
        <f>G20*75/G32</f>
        <v>34.28188294218176</v>
      </c>
    </row>
    <row r="24" spans="1:7" x14ac:dyDescent="0.25">
      <c r="A24" s="1"/>
      <c r="B24" s="5" t="s">
        <v>13</v>
      </c>
      <c r="C24" s="6"/>
      <c r="D24" s="6"/>
      <c r="E24" s="6"/>
      <c r="F24" s="6"/>
      <c r="G24" s="6"/>
    </row>
    <row r="25" spans="1:7" ht="16.5" thickBot="1" x14ac:dyDescent="0.3">
      <c r="A25" s="1"/>
      <c r="B25" s="143" t="s">
        <v>125</v>
      </c>
      <c r="C25" s="74">
        <v>100</v>
      </c>
      <c r="D25" s="40">
        <v>9.1999999999999993</v>
      </c>
      <c r="E25" s="40">
        <v>14.87</v>
      </c>
      <c r="F25" s="40">
        <v>33.6</v>
      </c>
      <c r="G25" s="40">
        <v>305.76</v>
      </c>
    </row>
    <row r="26" spans="1:7" ht="31.5" x14ac:dyDescent="0.25">
      <c r="A26" s="1"/>
      <c r="B26" s="59" t="s">
        <v>123</v>
      </c>
      <c r="C26" s="61">
        <v>200</v>
      </c>
      <c r="D26" s="149">
        <v>0.1</v>
      </c>
      <c r="E26" s="149"/>
      <c r="F26" s="149">
        <v>7.6</v>
      </c>
      <c r="G26" s="150">
        <v>31</v>
      </c>
    </row>
    <row r="27" spans="1:7" ht="15.75" x14ac:dyDescent="0.25">
      <c r="A27" s="1"/>
      <c r="B27" s="81" t="s">
        <v>93</v>
      </c>
      <c r="C27" s="86">
        <v>150</v>
      </c>
      <c r="D27" s="40">
        <v>0.6</v>
      </c>
      <c r="E27" s="40">
        <v>0.6</v>
      </c>
      <c r="F27" s="40">
        <v>14.7</v>
      </c>
      <c r="G27" s="41">
        <v>67.5</v>
      </c>
    </row>
    <row r="28" spans="1:7" x14ac:dyDescent="0.25">
      <c r="A28" s="1"/>
      <c r="B28" s="3" t="s">
        <v>10</v>
      </c>
      <c r="C28" s="1"/>
      <c r="D28" s="1">
        <f>SUM(D25:D27)</f>
        <v>9.8999999999999986</v>
      </c>
      <c r="E28" s="1">
        <f>SUM(E25:E27)</f>
        <v>15.469999999999999</v>
      </c>
      <c r="F28" s="1">
        <f>SUM(F25:F27)</f>
        <v>55.900000000000006</v>
      </c>
      <c r="G28" s="1">
        <f>SUM(G25:G27)</f>
        <v>404.26</v>
      </c>
    </row>
    <row r="29" spans="1:7" x14ac:dyDescent="0.25">
      <c r="A29" s="1"/>
      <c r="B29" s="3" t="s">
        <v>11</v>
      </c>
      <c r="C29" s="1"/>
      <c r="D29" s="1">
        <v>1</v>
      </c>
      <c r="E29" s="1">
        <f>E28/D28</f>
        <v>1.5626262626262628</v>
      </c>
      <c r="F29" s="1">
        <f>F28/D28</f>
        <v>5.646464646464648</v>
      </c>
      <c r="G29" s="1"/>
    </row>
    <row r="30" spans="1:7" x14ac:dyDescent="0.25">
      <c r="A30" s="1"/>
      <c r="B30" s="154" t="s">
        <v>64</v>
      </c>
      <c r="C30" s="165"/>
      <c r="D30" s="165"/>
      <c r="E30" s="165"/>
      <c r="F30" s="166"/>
      <c r="G30" s="1">
        <f>G28*65/G32</f>
        <v>14.820837352013852</v>
      </c>
    </row>
    <row r="31" spans="1:7" x14ac:dyDescent="0.25">
      <c r="A31" s="1"/>
      <c r="B31" s="154" t="s">
        <v>65</v>
      </c>
      <c r="C31" s="165"/>
      <c r="D31" s="165"/>
      <c r="E31" s="165"/>
      <c r="F31" s="166"/>
      <c r="G31" s="1">
        <f>G28*75/G32</f>
        <v>17.1009661754006</v>
      </c>
    </row>
    <row r="32" spans="1:7" x14ac:dyDescent="0.25">
      <c r="A32" s="1"/>
      <c r="B32" s="3" t="s">
        <v>14</v>
      </c>
      <c r="C32" s="1"/>
      <c r="D32" s="1">
        <f>D7+D20+D28</f>
        <v>74.139999999999986</v>
      </c>
      <c r="E32" s="1">
        <f>E7+E20+E28</f>
        <v>60.16</v>
      </c>
      <c r="F32" s="1">
        <f>F7+F20+F28</f>
        <v>241.11</v>
      </c>
      <c r="G32" s="1">
        <f>G7+G20+G28</f>
        <v>1772.97</v>
      </c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3" t="s">
        <v>11</v>
      </c>
      <c r="C34" s="1"/>
      <c r="D34" s="1">
        <v>1</v>
      </c>
      <c r="E34" s="1">
        <f>E32/D32</f>
        <v>0.81143782033989764</v>
      </c>
      <c r="F34" s="1">
        <f>F32/D32</f>
        <v>3.2520906393309961</v>
      </c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57" t="s">
        <v>16</v>
      </c>
      <c r="C36" s="158"/>
      <c r="D36" s="158"/>
      <c r="E36" s="158"/>
      <c r="F36" s="159"/>
      <c r="G36" s="163">
        <f>G32*100/2100</f>
        <v>84.427142857142854</v>
      </c>
    </row>
    <row r="37" spans="1:7" x14ac:dyDescent="0.25">
      <c r="A37" s="1"/>
      <c r="B37" s="160"/>
      <c r="C37" s="161"/>
      <c r="D37" s="161"/>
      <c r="E37" s="161"/>
      <c r="F37" s="162"/>
      <c r="G37" s="164"/>
    </row>
    <row r="38" spans="1:7" x14ac:dyDescent="0.25">
      <c r="A38" s="1"/>
      <c r="B38" s="157" t="s">
        <v>15</v>
      </c>
      <c r="C38" s="158"/>
      <c r="D38" s="158"/>
      <c r="E38" s="158"/>
      <c r="F38" s="159"/>
      <c r="G38" s="163">
        <f>G32*100/2300</f>
        <v>77.085652173913047</v>
      </c>
    </row>
    <row r="39" spans="1:7" x14ac:dyDescent="0.25">
      <c r="A39" s="1"/>
      <c r="B39" s="160"/>
      <c r="C39" s="161"/>
      <c r="D39" s="161"/>
      <c r="E39" s="161"/>
      <c r="F39" s="162"/>
      <c r="G39" s="164"/>
    </row>
    <row r="40" spans="1:7" x14ac:dyDescent="0.25">
      <c r="A40" s="1"/>
      <c r="B40" s="3" t="s">
        <v>51</v>
      </c>
      <c r="C40" s="3"/>
      <c r="D40" s="3"/>
      <c r="E40" s="3"/>
      <c r="F40" s="3"/>
      <c r="G40" s="3"/>
    </row>
    <row r="41" spans="1:7" x14ac:dyDescent="0.25">
      <c r="A41" s="1"/>
      <c r="B41" s="3" t="s">
        <v>52</v>
      </c>
      <c r="C41" s="1"/>
      <c r="D41" s="1">
        <v>4</v>
      </c>
      <c r="E41" s="1">
        <v>9</v>
      </c>
      <c r="F41" s="1">
        <v>4</v>
      </c>
      <c r="G41" s="1"/>
    </row>
    <row r="42" spans="1:7" x14ac:dyDescent="0.25">
      <c r="A42" s="1"/>
      <c r="B42" s="3" t="s">
        <v>53</v>
      </c>
      <c r="C42" s="1"/>
      <c r="D42" s="1">
        <f>D32*D41</f>
        <v>296.55999999999995</v>
      </c>
      <c r="E42" s="1">
        <f>E32*E41</f>
        <v>541.43999999999994</v>
      </c>
      <c r="F42" s="1">
        <f>F32*F41</f>
        <v>964.44</v>
      </c>
      <c r="G42" s="1"/>
    </row>
    <row r="43" spans="1:7" x14ac:dyDescent="0.25">
      <c r="A43" s="1"/>
      <c r="B43" s="3" t="s">
        <v>54</v>
      </c>
      <c r="C43" s="1"/>
      <c r="D43" s="1">
        <f>D42+E42+F42</f>
        <v>1802.44</v>
      </c>
      <c r="E43" s="1"/>
      <c r="F43" s="1"/>
      <c r="G43" s="1"/>
    </row>
    <row r="44" spans="1:7" ht="30" x14ac:dyDescent="0.25">
      <c r="B44" s="4" t="s">
        <v>55</v>
      </c>
      <c r="C44" s="1"/>
      <c r="D44" s="1">
        <f>D42*100/D43</f>
        <v>16.453252258050195</v>
      </c>
      <c r="E44" s="1">
        <f>E42*100/D43</f>
        <v>30.03928008699318</v>
      </c>
      <c r="F44" s="1">
        <f>F42*100/D43</f>
        <v>53.507467654956614</v>
      </c>
      <c r="G44" s="1"/>
    </row>
    <row r="45" spans="1:7" ht="30" x14ac:dyDescent="0.25">
      <c r="B45" s="4" t="s">
        <v>56</v>
      </c>
      <c r="C45" s="1"/>
      <c r="D45" s="3" t="s">
        <v>57</v>
      </c>
      <c r="E45" s="3" t="s">
        <v>58</v>
      </c>
      <c r="F45" s="3" t="s">
        <v>59</v>
      </c>
      <c r="G45" s="1"/>
    </row>
    <row r="47" spans="1:7" ht="15" customHeight="1" x14ac:dyDescent="0.25"/>
    <row r="49" ht="15" customHeight="1" x14ac:dyDescent="0.25"/>
  </sheetData>
  <mergeCells count="12">
    <mergeCell ref="B38:F39"/>
    <mergeCell ref="G38:G39"/>
    <mergeCell ref="B23:F23"/>
    <mergeCell ref="B30:F30"/>
    <mergeCell ref="B31:F31"/>
    <mergeCell ref="B36:F37"/>
    <mergeCell ref="G36:G37"/>
    <mergeCell ref="B22:F22"/>
    <mergeCell ref="B2:H2"/>
    <mergeCell ref="B3:H3"/>
    <mergeCell ref="B9:F9"/>
    <mergeCell ref="B10:F10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8"/>
  <sheetViews>
    <sheetView workbookViewId="0">
      <selection activeCell="B12" sqref="B12:G13"/>
    </sheetView>
  </sheetViews>
  <sheetFormatPr defaultRowHeight="15" x14ac:dyDescent="0.25"/>
  <cols>
    <col min="1" max="1" width="5.28515625" customWidth="1"/>
    <col min="2" max="2" width="35.28515625" customWidth="1"/>
    <col min="8" max="8" width="4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54" t="s">
        <v>23</v>
      </c>
      <c r="C2" s="155"/>
      <c r="D2" s="155"/>
      <c r="E2" s="155"/>
      <c r="F2" s="155"/>
      <c r="G2" s="155"/>
      <c r="H2" s="156"/>
    </row>
    <row r="3" spans="1:8" ht="15.75" thickBot="1" x14ac:dyDescent="0.3">
      <c r="A3" s="1"/>
      <c r="B3" s="154" t="s">
        <v>9</v>
      </c>
      <c r="C3" s="155"/>
      <c r="D3" s="155"/>
      <c r="E3" s="155"/>
      <c r="F3" s="155"/>
      <c r="G3" s="155"/>
      <c r="H3" s="156"/>
    </row>
    <row r="4" spans="1:8" ht="15" customHeight="1" thickBot="1" x14ac:dyDescent="0.3">
      <c r="A4" s="27"/>
      <c r="B4" s="87" t="s">
        <v>88</v>
      </c>
      <c r="C4" s="88">
        <v>150</v>
      </c>
      <c r="D4" s="20">
        <v>5.0999999999999996</v>
      </c>
      <c r="E4" s="20">
        <v>5.1100000000000003</v>
      </c>
      <c r="F4" s="20">
        <v>23.7</v>
      </c>
      <c r="G4" s="20">
        <v>162</v>
      </c>
    </row>
    <row r="5" spans="1:8" ht="15.75" customHeight="1" thickBot="1" x14ac:dyDescent="0.3">
      <c r="A5" s="1"/>
      <c r="B5" s="59" t="s">
        <v>72</v>
      </c>
      <c r="C5" s="92">
        <v>200</v>
      </c>
      <c r="D5" s="20">
        <v>1.4</v>
      </c>
      <c r="E5" s="20">
        <v>1</v>
      </c>
      <c r="F5" s="20">
        <v>15</v>
      </c>
      <c r="G5" s="20">
        <v>78</v>
      </c>
    </row>
    <row r="6" spans="1:8" ht="16.5" thickBot="1" x14ac:dyDescent="0.3">
      <c r="A6" s="1"/>
      <c r="B6" s="52" t="s">
        <v>110</v>
      </c>
      <c r="C6" s="89">
        <v>50</v>
      </c>
      <c r="D6" s="11">
        <v>3.03</v>
      </c>
      <c r="E6" s="11">
        <v>5.38</v>
      </c>
      <c r="F6" s="11">
        <v>17.2</v>
      </c>
      <c r="G6" s="11">
        <v>244</v>
      </c>
    </row>
    <row r="7" spans="1:8" x14ac:dyDescent="0.25">
      <c r="A7" s="1"/>
      <c r="B7" s="3" t="s">
        <v>10</v>
      </c>
      <c r="C7" s="1"/>
      <c r="D7" s="1">
        <f>SUM(D4:D6)</f>
        <v>9.5299999999999994</v>
      </c>
      <c r="E7" s="1">
        <f>SUM(E4:E6)</f>
        <v>11.49</v>
      </c>
      <c r="F7" s="1">
        <f>SUM(F4:F6)</f>
        <v>55.900000000000006</v>
      </c>
      <c r="G7" s="1">
        <f>SUM(G4:G6)</f>
        <v>484</v>
      </c>
    </row>
    <row r="8" spans="1:8" x14ac:dyDescent="0.25">
      <c r="A8" s="1"/>
      <c r="B8" s="3" t="s">
        <v>11</v>
      </c>
      <c r="C8" s="1"/>
      <c r="D8" s="1">
        <v>1</v>
      </c>
      <c r="E8" s="1">
        <f>E7/D7</f>
        <v>1.2056663168940189</v>
      </c>
      <c r="F8" s="1">
        <f>F7/D7</f>
        <v>5.8656873032528862</v>
      </c>
      <c r="G8" s="1"/>
    </row>
    <row r="9" spans="1:8" x14ac:dyDescent="0.25">
      <c r="A9" s="1"/>
      <c r="B9" s="154" t="s">
        <v>64</v>
      </c>
      <c r="C9" s="165"/>
      <c r="D9" s="165"/>
      <c r="E9" s="165"/>
      <c r="F9" s="166"/>
      <c r="G9" s="1">
        <f>G7*65/G31</f>
        <v>18.813539050352826</v>
      </c>
    </row>
    <row r="10" spans="1:8" x14ac:dyDescent="0.25">
      <c r="A10" s="1"/>
      <c r="B10" s="154" t="s">
        <v>65</v>
      </c>
      <c r="C10" s="165"/>
      <c r="D10" s="165"/>
      <c r="E10" s="165"/>
      <c r="F10" s="166"/>
      <c r="G10" s="1">
        <f>G7*75/G31</f>
        <v>21.707929673484031</v>
      </c>
    </row>
    <row r="11" spans="1:8" ht="15.75" thickBot="1" x14ac:dyDescent="0.3">
      <c r="A11" s="1"/>
      <c r="B11" s="5" t="s">
        <v>12</v>
      </c>
      <c r="C11" s="6"/>
      <c r="D11" s="6"/>
      <c r="E11" s="6"/>
      <c r="F11" s="6"/>
      <c r="G11" s="6"/>
    </row>
    <row r="12" spans="1:8" ht="16.5" thickBot="1" x14ac:dyDescent="0.3">
      <c r="A12" s="1"/>
      <c r="B12" s="112" t="s">
        <v>142</v>
      </c>
      <c r="C12" s="103">
        <v>50</v>
      </c>
      <c r="D12" s="104">
        <v>1.5</v>
      </c>
      <c r="E12" s="104">
        <v>4.25</v>
      </c>
      <c r="F12" s="104">
        <v>7.91</v>
      </c>
      <c r="G12" s="104">
        <v>74.7</v>
      </c>
    </row>
    <row r="13" spans="1:8" ht="16.5" thickBot="1" x14ac:dyDescent="0.3">
      <c r="A13" s="1"/>
      <c r="B13" s="112" t="s">
        <v>111</v>
      </c>
      <c r="C13" s="135">
        <v>75</v>
      </c>
      <c r="D13" s="106">
        <v>10.35</v>
      </c>
      <c r="E13" s="106">
        <v>31.2</v>
      </c>
      <c r="F13" s="136">
        <v>9.4499999999999993</v>
      </c>
      <c r="G13" s="106">
        <v>360</v>
      </c>
    </row>
    <row r="14" spans="1:8" ht="16.5" thickBot="1" x14ac:dyDescent="0.3">
      <c r="A14" s="1"/>
      <c r="B14" s="110" t="s">
        <v>74</v>
      </c>
      <c r="C14" s="116">
        <v>150</v>
      </c>
      <c r="D14" s="106">
        <v>2.1</v>
      </c>
      <c r="E14" s="106">
        <v>4.05</v>
      </c>
      <c r="F14" s="106">
        <v>22.35</v>
      </c>
      <c r="G14" s="136">
        <v>100</v>
      </c>
    </row>
    <row r="15" spans="1:8" ht="16.5" thickBot="1" x14ac:dyDescent="0.3">
      <c r="A15" s="1"/>
      <c r="B15" s="107" t="s">
        <v>127</v>
      </c>
      <c r="C15" s="116">
        <v>200</v>
      </c>
      <c r="D15" s="106">
        <v>0.2</v>
      </c>
      <c r="E15" s="106">
        <v>0.1</v>
      </c>
      <c r="F15" s="106">
        <v>16.8</v>
      </c>
      <c r="G15" s="106">
        <v>56</v>
      </c>
    </row>
    <row r="16" spans="1:8" ht="16.5" thickBot="1" x14ac:dyDescent="0.3">
      <c r="A16" s="1"/>
      <c r="B16" s="110" t="s">
        <v>63</v>
      </c>
      <c r="C16" s="117">
        <v>30</v>
      </c>
      <c r="D16" s="106">
        <v>1.98</v>
      </c>
      <c r="E16" s="106">
        <v>0.36</v>
      </c>
      <c r="F16" s="106">
        <v>10.26</v>
      </c>
      <c r="G16" s="106">
        <v>54.3</v>
      </c>
    </row>
    <row r="17" spans="1:7" ht="16.5" thickBot="1" x14ac:dyDescent="0.3">
      <c r="A17" s="1"/>
      <c r="B17" s="107" t="s">
        <v>130</v>
      </c>
      <c r="C17" s="116">
        <v>40</v>
      </c>
      <c r="D17" s="104">
        <v>1.28</v>
      </c>
      <c r="E17" s="104">
        <v>1.1200000000000001</v>
      </c>
      <c r="F17" s="104">
        <v>32</v>
      </c>
      <c r="G17" s="104">
        <v>140</v>
      </c>
    </row>
    <row r="18" spans="1:7" ht="16.5" thickBot="1" x14ac:dyDescent="0.3">
      <c r="A18" s="1"/>
      <c r="B18" s="143"/>
      <c r="C18" s="147"/>
      <c r="D18" s="48"/>
      <c r="E18" s="48"/>
      <c r="F18" s="48"/>
      <c r="G18" s="48"/>
    </row>
    <row r="19" spans="1:7" x14ac:dyDescent="0.25">
      <c r="A19" s="1"/>
      <c r="B19" s="3" t="s">
        <v>10</v>
      </c>
      <c r="C19" s="1"/>
      <c r="D19" s="40">
        <f>SUM(D12:D18)</f>
        <v>17.41</v>
      </c>
      <c r="E19" s="40">
        <f>SUM(E12:E18)</f>
        <v>41.08</v>
      </c>
      <c r="F19" s="40">
        <f>SUM(F12:F18)</f>
        <v>98.77000000000001</v>
      </c>
      <c r="G19" s="40">
        <f>SUM(G12:G18)</f>
        <v>785</v>
      </c>
    </row>
    <row r="20" spans="1:7" x14ac:dyDescent="0.25">
      <c r="A20" s="1"/>
      <c r="B20" s="3" t="s">
        <v>11</v>
      </c>
      <c r="C20" s="1"/>
      <c r="D20" s="1">
        <v>1</v>
      </c>
      <c r="E20" s="1">
        <f>E19/D19</f>
        <v>2.3595634692705341</v>
      </c>
      <c r="F20" s="1">
        <f>F19/D19</f>
        <v>5.6731763354394031</v>
      </c>
      <c r="G20" s="1"/>
    </row>
    <row r="21" spans="1:7" x14ac:dyDescent="0.25">
      <c r="A21" s="1"/>
      <c r="B21" s="154" t="s">
        <v>64</v>
      </c>
      <c r="C21" s="165"/>
      <c r="D21" s="165"/>
      <c r="E21" s="165"/>
      <c r="F21" s="166"/>
      <c r="G21" s="1">
        <f>G19*65/G31</f>
        <v>30.513694534146634</v>
      </c>
    </row>
    <row r="22" spans="1:7" x14ac:dyDescent="0.25">
      <c r="A22" s="1"/>
      <c r="B22" s="154" t="s">
        <v>65</v>
      </c>
      <c r="C22" s="165"/>
      <c r="D22" s="165"/>
      <c r="E22" s="165"/>
      <c r="F22" s="166"/>
      <c r="G22" s="1">
        <f>G19*75/G31</f>
        <v>35.208109077861501</v>
      </c>
    </row>
    <row r="23" spans="1:7" ht="15.75" thickBot="1" x14ac:dyDescent="0.3">
      <c r="A23" s="1"/>
      <c r="B23" s="25" t="s">
        <v>13</v>
      </c>
      <c r="C23" s="26"/>
      <c r="D23" s="26"/>
      <c r="E23" s="26"/>
      <c r="F23" s="26"/>
      <c r="G23" s="26"/>
    </row>
    <row r="24" spans="1:7" ht="16.5" thickBot="1" x14ac:dyDescent="0.3">
      <c r="A24" s="33"/>
      <c r="B24" s="90" t="s">
        <v>112</v>
      </c>
      <c r="C24" s="54" t="s">
        <v>61</v>
      </c>
      <c r="D24" s="42">
        <v>15.8</v>
      </c>
      <c r="E24" s="42">
        <v>10.5</v>
      </c>
      <c r="F24" s="42">
        <v>19</v>
      </c>
      <c r="G24" s="42">
        <v>227.2</v>
      </c>
    </row>
    <row r="25" spans="1:7" ht="16.5" thickBot="1" x14ac:dyDescent="0.3">
      <c r="A25" s="33"/>
      <c r="B25" s="60" t="s">
        <v>84</v>
      </c>
      <c r="C25" s="73">
        <v>200</v>
      </c>
      <c r="D25" s="21">
        <v>4.2</v>
      </c>
      <c r="E25" s="21">
        <v>4</v>
      </c>
      <c r="F25" s="21">
        <v>18</v>
      </c>
      <c r="G25" s="21">
        <v>124.8</v>
      </c>
    </row>
    <row r="26" spans="1:7" ht="15.75" x14ac:dyDescent="0.25">
      <c r="A26" s="1"/>
      <c r="B26" s="60" t="s">
        <v>93</v>
      </c>
      <c r="C26" s="73">
        <v>150</v>
      </c>
      <c r="D26" s="30">
        <v>0.6</v>
      </c>
      <c r="E26" s="30">
        <v>0.6</v>
      </c>
      <c r="F26" s="30">
        <v>14.7</v>
      </c>
      <c r="G26" s="30">
        <v>51.2</v>
      </c>
    </row>
    <row r="27" spans="1:7" x14ac:dyDescent="0.25">
      <c r="A27" s="1"/>
      <c r="B27" s="3" t="s">
        <v>10</v>
      </c>
      <c r="C27" s="1"/>
      <c r="D27" s="1">
        <f>SUM(D24:D26)</f>
        <v>20.6</v>
      </c>
      <c r="E27" s="1">
        <f>SUM(E24:E26)</f>
        <v>15.1</v>
      </c>
      <c r="F27" s="1">
        <f>SUM(F24:F26)</f>
        <v>51.7</v>
      </c>
      <c r="G27" s="1">
        <f>SUM(G24:G26)</f>
        <v>403.2</v>
      </c>
    </row>
    <row r="28" spans="1:7" x14ac:dyDescent="0.25">
      <c r="A28" s="1"/>
      <c r="B28" s="3" t="s">
        <v>11</v>
      </c>
      <c r="C28" s="1"/>
      <c r="D28" s="1">
        <v>1</v>
      </c>
      <c r="E28" s="1">
        <f>E27/D27</f>
        <v>0.73300970873786397</v>
      </c>
      <c r="F28" s="1">
        <f>F27/D27</f>
        <v>2.5097087378640777</v>
      </c>
      <c r="G28" s="1"/>
    </row>
    <row r="29" spans="1:7" x14ac:dyDescent="0.25">
      <c r="A29" s="1"/>
      <c r="B29" s="154" t="s">
        <v>64</v>
      </c>
      <c r="C29" s="165"/>
      <c r="D29" s="165"/>
      <c r="E29" s="165"/>
      <c r="F29" s="166"/>
      <c r="G29" s="1">
        <f>G27*65/G31</f>
        <v>15.672766415500538</v>
      </c>
    </row>
    <row r="30" spans="1:7" x14ac:dyDescent="0.25">
      <c r="A30" s="1"/>
      <c r="B30" s="154" t="s">
        <v>65</v>
      </c>
      <c r="C30" s="165"/>
      <c r="D30" s="165"/>
      <c r="E30" s="165"/>
      <c r="F30" s="166"/>
      <c r="G30" s="1">
        <f>G27*75/G31</f>
        <v>18.083961248654468</v>
      </c>
    </row>
    <row r="31" spans="1:7" x14ac:dyDescent="0.25">
      <c r="A31" s="1"/>
      <c r="B31" s="3" t="s">
        <v>14</v>
      </c>
      <c r="C31" s="1"/>
      <c r="D31" s="1">
        <f>D7+D19+D27</f>
        <v>47.54</v>
      </c>
      <c r="E31" s="1">
        <f>E7+E19+E27</f>
        <v>67.67</v>
      </c>
      <c r="F31" s="1">
        <f>F7+F19+F27</f>
        <v>206.37</v>
      </c>
      <c r="G31" s="1">
        <f>G7+G19+G27</f>
        <v>1672.2</v>
      </c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3" t="s">
        <v>11</v>
      </c>
      <c r="C33" s="1"/>
      <c r="D33" s="1">
        <v>1</v>
      </c>
      <c r="E33" s="1">
        <f>E31/D31</f>
        <v>1.4234328986116955</v>
      </c>
      <c r="F33" s="1">
        <f>F31/D31</f>
        <v>4.340976020193521</v>
      </c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57" t="s">
        <v>16</v>
      </c>
      <c r="C35" s="158"/>
      <c r="D35" s="158"/>
      <c r="E35" s="158"/>
      <c r="F35" s="159"/>
      <c r="G35" s="163">
        <f>G31*100/2100</f>
        <v>79.628571428571433</v>
      </c>
    </row>
    <row r="36" spans="1:7" x14ac:dyDescent="0.25">
      <c r="A36" s="1"/>
      <c r="B36" s="160"/>
      <c r="C36" s="161"/>
      <c r="D36" s="161"/>
      <c r="E36" s="161"/>
      <c r="F36" s="162"/>
      <c r="G36" s="164"/>
    </row>
    <row r="37" spans="1:7" x14ac:dyDescent="0.25">
      <c r="A37" s="1"/>
      <c r="B37" s="157" t="s">
        <v>15</v>
      </c>
      <c r="C37" s="158"/>
      <c r="D37" s="158"/>
      <c r="E37" s="158"/>
      <c r="F37" s="159"/>
      <c r="G37" s="163">
        <f>G31*100/2300</f>
        <v>72.704347826086959</v>
      </c>
    </row>
    <row r="38" spans="1:7" x14ac:dyDescent="0.25">
      <c r="A38" s="1"/>
      <c r="B38" s="160"/>
      <c r="C38" s="161"/>
      <c r="D38" s="161"/>
      <c r="E38" s="161"/>
      <c r="F38" s="162"/>
      <c r="G38" s="164"/>
    </row>
    <row r="39" spans="1:7" x14ac:dyDescent="0.25">
      <c r="B39" s="3" t="s">
        <v>51</v>
      </c>
      <c r="C39" s="3"/>
      <c r="D39" s="3"/>
      <c r="E39" s="3"/>
      <c r="F39" s="3"/>
      <c r="G39" s="3"/>
    </row>
    <row r="40" spans="1:7" x14ac:dyDescent="0.25">
      <c r="B40" s="3" t="s">
        <v>52</v>
      </c>
      <c r="C40" s="1"/>
      <c r="D40" s="1">
        <v>4</v>
      </c>
      <c r="E40" s="1">
        <v>9</v>
      </c>
      <c r="F40" s="1">
        <v>4</v>
      </c>
      <c r="G40" s="1"/>
    </row>
    <row r="41" spans="1:7" x14ac:dyDescent="0.25">
      <c r="B41" s="3" t="s">
        <v>53</v>
      </c>
      <c r="C41" s="1"/>
      <c r="D41" s="1">
        <f>D31*D40</f>
        <v>190.16</v>
      </c>
      <c r="E41" s="1">
        <f>E31*E40</f>
        <v>609.03</v>
      </c>
      <c r="F41" s="1">
        <f>F31*F40</f>
        <v>825.48</v>
      </c>
      <c r="G41" s="1"/>
    </row>
    <row r="42" spans="1:7" x14ac:dyDescent="0.25">
      <c r="B42" s="3" t="s">
        <v>54</v>
      </c>
      <c r="C42" s="1"/>
      <c r="D42" s="1">
        <f>D41+E41+F41</f>
        <v>1624.67</v>
      </c>
      <c r="E42" s="1"/>
      <c r="F42" s="1"/>
      <c r="G42" s="1"/>
    </row>
    <row r="43" spans="1:7" ht="30" x14ac:dyDescent="0.25">
      <c r="B43" s="4" t="s">
        <v>55</v>
      </c>
      <c r="C43" s="1"/>
      <c r="D43" s="1">
        <f>D41*100/D42</f>
        <v>11.704530766247915</v>
      </c>
      <c r="E43" s="1">
        <f>E41*100/D42</f>
        <v>37.486381849852584</v>
      </c>
      <c r="F43" s="1">
        <f>F41*100/D42</f>
        <v>50.809087383899495</v>
      </c>
      <c r="G43" s="1"/>
    </row>
    <row r="44" spans="1:7" ht="30" x14ac:dyDescent="0.25">
      <c r="B44" s="4" t="s">
        <v>56</v>
      </c>
      <c r="C44" s="1"/>
      <c r="D44" s="3" t="s">
        <v>57</v>
      </c>
      <c r="E44" s="3" t="s">
        <v>58</v>
      </c>
      <c r="F44" s="3" t="s">
        <v>59</v>
      </c>
      <c r="G44" s="1"/>
    </row>
    <row r="46" spans="1:7" ht="15" customHeight="1" x14ac:dyDescent="0.25"/>
    <row r="48" spans="1:7" ht="15" customHeight="1" x14ac:dyDescent="0.25"/>
  </sheetData>
  <mergeCells count="12">
    <mergeCell ref="B37:F38"/>
    <mergeCell ref="G37:G38"/>
    <mergeCell ref="B22:F22"/>
    <mergeCell ref="B29:F29"/>
    <mergeCell ref="B30:F30"/>
    <mergeCell ref="B35:F36"/>
    <mergeCell ref="G35:G36"/>
    <mergeCell ref="B21:F21"/>
    <mergeCell ref="B2:H2"/>
    <mergeCell ref="B3:H3"/>
    <mergeCell ref="B9:F9"/>
    <mergeCell ref="B10:F10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1"/>
  <sheetViews>
    <sheetView workbookViewId="0">
      <selection activeCell="B14" sqref="B14:G14"/>
    </sheetView>
  </sheetViews>
  <sheetFormatPr defaultRowHeight="15" x14ac:dyDescent="0.25"/>
  <cols>
    <col min="1" max="1" width="5.28515625" customWidth="1"/>
    <col min="2" max="2" width="36.140625" customWidth="1"/>
    <col min="8" max="8" width="4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54" t="s">
        <v>24</v>
      </c>
      <c r="C2" s="155"/>
      <c r="D2" s="155"/>
      <c r="E2" s="155"/>
      <c r="F2" s="155"/>
      <c r="G2" s="155"/>
      <c r="H2" s="156"/>
    </row>
    <row r="3" spans="1:8" x14ac:dyDescent="0.25">
      <c r="A3" s="1"/>
      <c r="B3" s="154" t="s">
        <v>9</v>
      </c>
      <c r="C3" s="155"/>
      <c r="D3" s="155"/>
      <c r="E3" s="155"/>
      <c r="F3" s="155"/>
      <c r="G3" s="155"/>
      <c r="H3" s="156"/>
    </row>
    <row r="4" spans="1:8" ht="15.75" x14ac:dyDescent="0.25">
      <c r="A4" s="33"/>
      <c r="B4" s="59" t="s">
        <v>113</v>
      </c>
      <c r="C4" s="54" t="s">
        <v>106</v>
      </c>
      <c r="D4" s="98">
        <v>19.25</v>
      </c>
      <c r="E4" s="98">
        <v>4.87</v>
      </c>
      <c r="F4" s="98">
        <v>13.75</v>
      </c>
      <c r="G4" s="98">
        <v>177</v>
      </c>
    </row>
    <row r="5" spans="1:8" ht="16.5" thickBot="1" x14ac:dyDescent="0.3">
      <c r="A5" s="1"/>
      <c r="B5" s="91" t="s">
        <v>114</v>
      </c>
      <c r="C5" s="66">
        <v>150</v>
      </c>
      <c r="D5" s="19">
        <v>3.45</v>
      </c>
      <c r="E5" s="19">
        <v>4.2</v>
      </c>
      <c r="F5" s="19">
        <v>36.299999999999997</v>
      </c>
      <c r="G5" s="19">
        <v>196.5</v>
      </c>
    </row>
    <row r="6" spans="1:8" ht="17.25" customHeight="1" thickBot="1" x14ac:dyDescent="0.3">
      <c r="A6" s="1"/>
      <c r="B6" s="59" t="s">
        <v>128</v>
      </c>
      <c r="C6" s="92">
        <v>200</v>
      </c>
      <c r="D6" s="20">
        <v>0.7</v>
      </c>
      <c r="E6" s="20">
        <v>0.5</v>
      </c>
      <c r="F6" s="20">
        <v>10.1</v>
      </c>
      <c r="G6" s="20">
        <v>78</v>
      </c>
    </row>
    <row r="7" spans="1:8" ht="16.5" thickBot="1" x14ac:dyDescent="0.3">
      <c r="A7" s="1"/>
      <c r="B7" s="91" t="s">
        <v>63</v>
      </c>
      <c r="C7" s="51">
        <v>30</v>
      </c>
      <c r="D7" s="19">
        <v>1.98</v>
      </c>
      <c r="E7" s="19">
        <v>0.36</v>
      </c>
      <c r="F7" s="19">
        <v>10.26</v>
      </c>
      <c r="G7" s="19">
        <v>54.3</v>
      </c>
    </row>
    <row r="8" spans="1:8" x14ac:dyDescent="0.25">
      <c r="A8" s="1"/>
      <c r="B8" s="3" t="s">
        <v>10</v>
      </c>
      <c r="C8" s="1"/>
      <c r="D8" s="1">
        <f>SUM(D4:D7)</f>
        <v>25.38</v>
      </c>
      <c r="E8" s="1">
        <f>SUM(E4:E7)</f>
        <v>9.93</v>
      </c>
      <c r="F8" s="1">
        <f>SUM(F4:F7)</f>
        <v>70.41</v>
      </c>
      <c r="G8" s="1">
        <f>SUM(G4:G7)</f>
        <v>505.8</v>
      </c>
    </row>
    <row r="9" spans="1:8" x14ac:dyDescent="0.25">
      <c r="A9" s="1"/>
      <c r="B9" s="3" t="s">
        <v>11</v>
      </c>
      <c r="C9" s="1"/>
      <c r="D9" s="1">
        <v>1</v>
      </c>
      <c r="E9" s="1">
        <f>E8/D8</f>
        <v>0.39125295508274233</v>
      </c>
      <c r="F9" s="1">
        <f>F8/D8</f>
        <v>2.7742316784869976</v>
      </c>
      <c r="G9" s="1"/>
    </row>
    <row r="10" spans="1:8" x14ac:dyDescent="0.25">
      <c r="A10" s="1"/>
      <c r="B10" s="154" t="s">
        <v>64</v>
      </c>
      <c r="C10" s="165"/>
      <c r="D10" s="165"/>
      <c r="E10" s="165"/>
      <c r="F10" s="166"/>
      <c r="G10" s="1">
        <f>G8*65/G32</f>
        <v>18.928114960793121</v>
      </c>
    </row>
    <row r="11" spans="1:8" x14ac:dyDescent="0.25">
      <c r="A11" s="1"/>
      <c r="B11" s="154" t="s">
        <v>65</v>
      </c>
      <c r="C11" s="165"/>
      <c r="D11" s="165"/>
      <c r="E11" s="165"/>
      <c r="F11" s="166"/>
      <c r="G11" s="1">
        <f>G8*75/G32</f>
        <v>21.840132647068984</v>
      </c>
    </row>
    <row r="12" spans="1:8" ht="15.75" thickBot="1" x14ac:dyDescent="0.3">
      <c r="A12" s="1"/>
      <c r="B12" s="5" t="s">
        <v>12</v>
      </c>
      <c r="C12" s="6"/>
      <c r="D12" s="6"/>
      <c r="E12" s="6"/>
      <c r="F12" s="6"/>
      <c r="G12" s="6"/>
    </row>
    <row r="13" spans="1:8" ht="16.5" thickBot="1" x14ac:dyDescent="0.3">
      <c r="A13" s="1"/>
      <c r="B13" s="102" t="s">
        <v>143</v>
      </c>
      <c r="C13" s="103">
        <v>50</v>
      </c>
      <c r="D13" s="104">
        <v>1.6</v>
      </c>
      <c r="E13" s="104">
        <v>1.9</v>
      </c>
      <c r="F13" s="104">
        <v>8.4</v>
      </c>
      <c r="G13" s="104">
        <v>132.4</v>
      </c>
    </row>
    <row r="14" spans="1:8" ht="32.25" thickBot="1" x14ac:dyDescent="0.3">
      <c r="A14" s="1"/>
      <c r="B14" s="102" t="s">
        <v>151</v>
      </c>
      <c r="C14" s="117">
        <v>50</v>
      </c>
      <c r="D14" s="104">
        <v>9.3000000000000007</v>
      </c>
      <c r="E14" s="104">
        <v>12.9</v>
      </c>
      <c r="F14" s="104">
        <v>2.5</v>
      </c>
      <c r="G14" s="104">
        <v>184</v>
      </c>
    </row>
    <row r="15" spans="1:8" ht="15.75" x14ac:dyDescent="0.25">
      <c r="A15" s="1"/>
      <c r="B15" s="137" t="s">
        <v>144</v>
      </c>
      <c r="C15" s="120">
        <v>150</v>
      </c>
      <c r="D15" s="138">
        <v>3</v>
      </c>
      <c r="E15" s="138">
        <v>3</v>
      </c>
      <c r="F15" s="138">
        <v>14.6</v>
      </c>
      <c r="G15" s="139">
        <v>97</v>
      </c>
    </row>
    <row r="16" spans="1:8" ht="16.5" thickBot="1" x14ac:dyDescent="0.3">
      <c r="A16" s="1"/>
      <c r="B16" s="107" t="s">
        <v>87</v>
      </c>
      <c r="C16" s="129">
        <v>200</v>
      </c>
      <c r="D16" s="109">
        <v>0.16</v>
      </c>
      <c r="E16" s="109">
        <v>0.14000000000000001</v>
      </c>
      <c r="F16" s="109">
        <v>17.18</v>
      </c>
      <c r="G16" s="109">
        <v>76.14</v>
      </c>
    </row>
    <row r="17" spans="1:7" ht="16.5" thickBot="1" x14ac:dyDescent="0.3">
      <c r="A17" s="1"/>
      <c r="B17" s="110" t="s">
        <v>63</v>
      </c>
      <c r="C17" s="116">
        <v>30</v>
      </c>
      <c r="D17" s="109">
        <v>1.98</v>
      </c>
      <c r="E17" s="109">
        <v>0.36</v>
      </c>
      <c r="F17" s="109">
        <v>10.26</v>
      </c>
      <c r="G17" s="109">
        <v>54.3</v>
      </c>
    </row>
    <row r="18" spans="1:7" ht="16.5" thickBot="1" x14ac:dyDescent="0.3">
      <c r="A18" s="1"/>
      <c r="B18" s="102" t="s">
        <v>131</v>
      </c>
      <c r="C18" s="116">
        <v>60</v>
      </c>
      <c r="D18" s="104">
        <v>4.9800000000000004</v>
      </c>
      <c r="E18" s="104">
        <v>5.28</v>
      </c>
      <c r="F18" s="104">
        <v>45.36</v>
      </c>
      <c r="G18" s="104">
        <v>250.8</v>
      </c>
    </row>
    <row r="19" spans="1:7" ht="16.5" thickBot="1" x14ac:dyDescent="0.3">
      <c r="A19" s="1"/>
      <c r="B19" s="143"/>
      <c r="C19" s="147"/>
      <c r="D19" s="48"/>
      <c r="E19" s="48"/>
      <c r="F19" s="48"/>
      <c r="G19" s="48"/>
    </row>
    <row r="20" spans="1:7" x14ac:dyDescent="0.25">
      <c r="A20" s="1"/>
      <c r="B20" s="3" t="s">
        <v>10</v>
      </c>
      <c r="C20" s="1"/>
      <c r="D20" s="1">
        <f>SUM(D13:D19)</f>
        <v>21.02</v>
      </c>
      <c r="E20" s="1">
        <f>SUM(E13:E19)</f>
        <v>23.580000000000002</v>
      </c>
      <c r="F20" s="1">
        <f>SUM(F13:F19)</f>
        <v>98.3</v>
      </c>
      <c r="G20" s="1">
        <f>SUM(G13:G19)</f>
        <v>794.63999999999987</v>
      </c>
    </row>
    <row r="21" spans="1:7" x14ac:dyDescent="0.25">
      <c r="A21" s="1"/>
      <c r="B21" s="3" t="s">
        <v>11</v>
      </c>
      <c r="C21" s="1"/>
      <c r="D21" s="1">
        <v>1</v>
      </c>
      <c r="E21" s="1">
        <f>E20/D20</f>
        <v>1.1217887725975262</v>
      </c>
      <c r="F21" s="1">
        <f>F20/D20</f>
        <v>4.6764985727878212</v>
      </c>
      <c r="G21" s="1"/>
    </row>
    <row r="22" spans="1:7" x14ac:dyDescent="0.25">
      <c r="A22" s="1"/>
      <c r="B22" s="154" t="s">
        <v>64</v>
      </c>
      <c r="C22" s="165"/>
      <c r="D22" s="165"/>
      <c r="E22" s="165"/>
      <c r="F22" s="166"/>
      <c r="G22" s="1">
        <f>G20*65/G32</f>
        <v>29.737123907561571</v>
      </c>
    </row>
    <row r="23" spans="1:7" x14ac:dyDescent="0.25">
      <c r="A23" s="1"/>
      <c r="B23" s="154" t="s">
        <v>65</v>
      </c>
      <c r="C23" s="165"/>
      <c r="D23" s="165"/>
      <c r="E23" s="165"/>
      <c r="F23" s="166"/>
      <c r="G23" s="1">
        <f>G20*75/G32</f>
        <v>34.312066047186434</v>
      </c>
    </row>
    <row r="24" spans="1:7" x14ac:dyDescent="0.25">
      <c r="A24" s="1"/>
      <c r="B24" s="5" t="s">
        <v>13</v>
      </c>
      <c r="C24" s="6"/>
      <c r="D24" s="6"/>
      <c r="E24" s="6"/>
      <c r="F24" s="6"/>
      <c r="G24" s="6"/>
    </row>
    <row r="25" spans="1:7" ht="17.25" customHeight="1" x14ac:dyDescent="0.25">
      <c r="A25" s="1"/>
      <c r="B25" s="53" t="s">
        <v>115</v>
      </c>
      <c r="C25" s="93" t="s">
        <v>83</v>
      </c>
      <c r="D25" s="32">
        <v>8.6999999999999993</v>
      </c>
      <c r="E25" s="32">
        <v>17.399999999999999</v>
      </c>
      <c r="F25" s="32">
        <v>52.5</v>
      </c>
      <c r="G25" s="32">
        <v>268</v>
      </c>
    </row>
    <row r="26" spans="1:7" ht="15.75" x14ac:dyDescent="0.25">
      <c r="A26" s="1"/>
      <c r="B26" s="60" t="s">
        <v>75</v>
      </c>
      <c r="C26" s="73">
        <v>200</v>
      </c>
      <c r="D26" s="37">
        <v>6</v>
      </c>
      <c r="E26" s="37">
        <v>5</v>
      </c>
      <c r="F26" s="37">
        <v>8</v>
      </c>
      <c r="G26" s="37">
        <v>101</v>
      </c>
    </row>
    <row r="27" spans="1:7" ht="16.5" thickBot="1" x14ac:dyDescent="0.3">
      <c r="A27" s="1"/>
      <c r="B27" s="60" t="s">
        <v>93</v>
      </c>
      <c r="C27" s="73">
        <v>150</v>
      </c>
      <c r="D27" s="11">
        <v>0.6</v>
      </c>
      <c r="E27" s="11">
        <v>0.6</v>
      </c>
      <c r="F27" s="11">
        <v>14.7</v>
      </c>
      <c r="G27" s="11">
        <v>67.5</v>
      </c>
    </row>
    <row r="28" spans="1:7" x14ac:dyDescent="0.25">
      <c r="A28" s="1"/>
      <c r="B28" s="3" t="s">
        <v>10</v>
      </c>
      <c r="C28" s="1"/>
      <c r="D28" s="1">
        <f>SUM(D25:D27)</f>
        <v>15.299999999999999</v>
      </c>
      <c r="E28" s="1">
        <f>SUM(E25:E27)</f>
        <v>23</v>
      </c>
      <c r="F28" s="1">
        <f>SUM(F25:F27)</f>
        <v>75.2</v>
      </c>
      <c r="G28" s="1">
        <f>SUM(G25:G27)</f>
        <v>436.5</v>
      </c>
    </row>
    <row r="29" spans="1:7" x14ac:dyDescent="0.25">
      <c r="A29" s="1"/>
      <c r="B29" s="3" t="s">
        <v>11</v>
      </c>
      <c r="C29" s="1"/>
      <c r="D29" s="1">
        <v>1</v>
      </c>
      <c r="E29" s="1">
        <f>E28/D28</f>
        <v>1.5032679738562094</v>
      </c>
      <c r="F29" s="1">
        <f>F28/D28</f>
        <v>4.9150326797385624</v>
      </c>
      <c r="G29" s="1"/>
    </row>
    <row r="30" spans="1:7" x14ac:dyDescent="0.25">
      <c r="A30" s="1"/>
      <c r="B30" s="154" t="s">
        <v>64</v>
      </c>
      <c r="C30" s="165"/>
      <c r="D30" s="165"/>
      <c r="E30" s="165"/>
      <c r="F30" s="166"/>
      <c r="G30" s="1">
        <f>G28*65/G32</f>
        <v>16.334761131645308</v>
      </c>
    </row>
    <row r="31" spans="1:7" x14ac:dyDescent="0.25">
      <c r="A31" s="1"/>
      <c r="B31" s="154" t="s">
        <v>65</v>
      </c>
      <c r="C31" s="165"/>
      <c r="D31" s="165"/>
      <c r="E31" s="165"/>
      <c r="F31" s="166"/>
      <c r="G31" s="1">
        <f>G28*75/G32</f>
        <v>18.847801305744586</v>
      </c>
    </row>
    <row r="32" spans="1:7" x14ac:dyDescent="0.25">
      <c r="A32" s="1"/>
      <c r="B32" s="3" t="s">
        <v>14</v>
      </c>
      <c r="C32" s="1"/>
      <c r="D32" s="1">
        <f>D8+D20+D28</f>
        <v>61.699999999999996</v>
      </c>
      <c r="E32" s="1">
        <f>E8+E20+E28</f>
        <v>56.510000000000005</v>
      </c>
      <c r="F32" s="1">
        <f>F8+F20+F28</f>
        <v>243.90999999999997</v>
      </c>
      <c r="G32" s="1">
        <f>G8+G20+G28</f>
        <v>1736.9399999999998</v>
      </c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3" t="s">
        <v>11</v>
      </c>
      <c r="C34" s="1"/>
      <c r="D34" s="1">
        <v>1</v>
      </c>
      <c r="E34" s="1">
        <f>E32/D32</f>
        <v>0.91588330632090775</v>
      </c>
      <c r="F34" s="1">
        <f>F32/D32</f>
        <v>3.9531604538087519</v>
      </c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57" t="s">
        <v>16</v>
      </c>
      <c r="C36" s="158"/>
      <c r="D36" s="158"/>
      <c r="E36" s="158"/>
      <c r="F36" s="159"/>
      <c r="G36" s="163">
        <f>G32*100/2100</f>
        <v>82.711428571428556</v>
      </c>
    </row>
    <row r="37" spans="1:7" x14ac:dyDescent="0.25">
      <c r="A37" s="1"/>
      <c r="B37" s="160"/>
      <c r="C37" s="161"/>
      <c r="D37" s="161"/>
      <c r="E37" s="161"/>
      <c r="F37" s="162"/>
      <c r="G37" s="164"/>
    </row>
    <row r="38" spans="1:7" x14ac:dyDescent="0.25">
      <c r="A38" s="1"/>
      <c r="B38" s="157" t="s">
        <v>15</v>
      </c>
      <c r="C38" s="158"/>
      <c r="D38" s="158"/>
      <c r="E38" s="158"/>
      <c r="F38" s="159"/>
      <c r="G38" s="163">
        <f>G32*100/2300</f>
        <v>75.519130434782596</v>
      </c>
    </row>
    <row r="39" spans="1:7" x14ac:dyDescent="0.25">
      <c r="A39" s="1"/>
      <c r="B39" s="160"/>
      <c r="C39" s="161"/>
      <c r="D39" s="161"/>
      <c r="E39" s="161"/>
      <c r="F39" s="162"/>
      <c r="G39" s="164"/>
    </row>
    <row r="40" spans="1:7" x14ac:dyDescent="0.25">
      <c r="A40" s="1"/>
      <c r="B40" s="3" t="s">
        <v>51</v>
      </c>
      <c r="C40" s="3"/>
      <c r="D40" s="3"/>
      <c r="E40" s="3"/>
      <c r="F40" s="3"/>
      <c r="G40" s="3"/>
    </row>
    <row r="41" spans="1:7" x14ac:dyDescent="0.25">
      <c r="A41" s="1"/>
      <c r="B41" s="3" t="s">
        <v>52</v>
      </c>
      <c r="C41" s="1"/>
      <c r="D41" s="1">
        <v>4</v>
      </c>
      <c r="E41" s="1">
        <v>9</v>
      </c>
      <c r="F41" s="1">
        <v>4</v>
      </c>
      <c r="G41" s="1"/>
    </row>
    <row r="42" spans="1:7" x14ac:dyDescent="0.25">
      <c r="A42" s="1"/>
      <c r="B42" s="3" t="s">
        <v>53</v>
      </c>
      <c r="C42" s="1"/>
      <c r="D42" s="1">
        <f>D32*D41</f>
        <v>246.79999999999998</v>
      </c>
      <c r="E42" s="1">
        <f>E32*E41</f>
        <v>508.59000000000003</v>
      </c>
      <c r="F42" s="1">
        <f>F32*F41</f>
        <v>975.63999999999987</v>
      </c>
      <c r="G42" s="1"/>
    </row>
    <row r="43" spans="1:7" x14ac:dyDescent="0.25">
      <c r="A43" s="1"/>
      <c r="B43" s="3" t="s">
        <v>54</v>
      </c>
      <c r="C43" s="1"/>
      <c r="D43" s="1">
        <f>D42+E42+F42</f>
        <v>1731.0299999999997</v>
      </c>
      <c r="E43" s="1"/>
      <c r="F43" s="1"/>
      <c r="G43" s="1"/>
    </row>
    <row r="44" spans="1:7" x14ac:dyDescent="0.25">
      <c r="A44" s="1"/>
      <c r="B44" s="4" t="s">
        <v>55</v>
      </c>
      <c r="C44" s="1"/>
      <c r="D44" s="1">
        <f>D42*100/D43</f>
        <v>14.257407439501339</v>
      </c>
      <c r="E44" s="1">
        <f>E42*100/D43</f>
        <v>29.380773296823282</v>
      </c>
      <c r="F44" s="1">
        <f>F42*100/D43</f>
        <v>56.361819263675386</v>
      </c>
      <c r="G44" s="1"/>
    </row>
    <row r="45" spans="1:7" ht="30" x14ac:dyDescent="0.25">
      <c r="B45" s="4" t="s">
        <v>56</v>
      </c>
      <c r="C45" s="1"/>
      <c r="D45" s="3" t="s">
        <v>57</v>
      </c>
      <c r="E45" s="3" t="s">
        <v>58</v>
      </c>
      <c r="F45" s="3" t="s">
        <v>59</v>
      </c>
      <c r="G45" s="1"/>
    </row>
    <row r="49" ht="15" customHeight="1" x14ac:dyDescent="0.25"/>
    <row r="51" ht="15" customHeight="1" x14ac:dyDescent="0.25"/>
  </sheetData>
  <mergeCells count="12">
    <mergeCell ref="B38:F39"/>
    <mergeCell ref="G38:G39"/>
    <mergeCell ref="B23:F23"/>
    <mergeCell ref="B30:F30"/>
    <mergeCell ref="B31:F31"/>
    <mergeCell ref="B36:F37"/>
    <mergeCell ref="G36:G37"/>
    <mergeCell ref="B22:F22"/>
    <mergeCell ref="B2:H2"/>
    <mergeCell ref="B3:H3"/>
    <mergeCell ref="B10:F10"/>
    <mergeCell ref="B11:F11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Лист13</vt:lpstr>
      <vt:lpstr>Лист14</vt:lpstr>
      <vt:lpstr>Лист15</vt:lpstr>
      <vt:lpstr>Лист16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2024-12-27T05:42:13Z</dcterms:modified>
</cp:coreProperties>
</file>